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624" activeTab="4"/>
  </bookViews>
  <sheets>
    <sheet name="Read Me" sheetId="1" r:id="rId1"/>
    <sheet name="Rate Constant" sheetId="2" r:id="rId2"/>
    <sheet name="Porosity n" sheetId="3" r:id="rId3"/>
    <sheet name="Hydraulic Conductivity Ks" sheetId="4" r:id="rId4"/>
    <sheet name="Reed's Method" sheetId="5" r:id="rId5"/>
  </sheets>
  <definedNames/>
  <calcPr fullCalcOnLoad="1"/>
</workbook>
</file>

<file path=xl/sharedStrings.xml><?xml version="1.0" encoding="utf-8"?>
<sst xmlns="http://schemas.openxmlformats.org/spreadsheetml/2006/main" count="248" uniqueCount="151">
  <si>
    <t>Pathogen</t>
  </si>
  <si>
    <t>Parameter</t>
  </si>
  <si>
    <t>Removal</t>
  </si>
  <si>
    <t>BOD</t>
  </si>
  <si>
    <r>
      <t>Nitrification</t>
    </r>
    <r>
      <rPr>
        <b/>
        <i/>
        <vertAlign val="superscript"/>
        <sz val="11"/>
        <color indexed="9"/>
        <rFont val="Calibri"/>
        <family val="2"/>
      </rPr>
      <t>b</t>
    </r>
  </si>
  <si>
    <r>
      <t>Denitrification</t>
    </r>
    <r>
      <rPr>
        <b/>
        <i/>
        <vertAlign val="superscript"/>
        <sz val="11"/>
        <color indexed="9"/>
        <rFont val="Calibri"/>
        <family val="2"/>
      </rPr>
      <t>b</t>
    </r>
  </si>
  <si>
    <r>
      <t>NH</t>
    </r>
    <r>
      <rPr>
        <b/>
        <vertAlign val="subscript"/>
        <sz val="11"/>
        <color indexed="9"/>
        <rFont val="Calibri"/>
        <family val="2"/>
      </rPr>
      <t>4</t>
    </r>
    <r>
      <rPr>
        <b/>
        <sz val="11"/>
        <color indexed="9"/>
        <rFont val="Calibri"/>
        <family val="2"/>
      </rPr>
      <t xml:space="preserve"> Removal</t>
    </r>
  </si>
  <si>
    <r>
      <t>NO</t>
    </r>
    <r>
      <rPr>
        <b/>
        <vertAlign val="subscript"/>
        <sz val="11"/>
        <color indexed="9"/>
        <rFont val="Calibri"/>
        <family val="2"/>
      </rPr>
      <t>3</t>
    </r>
    <r>
      <rPr>
        <b/>
        <sz val="11"/>
        <color indexed="9"/>
        <rFont val="Calibri"/>
        <family val="2"/>
      </rPr>
      <t xml:space="preserve"> Removal</t>
    </r>
  </si>
  <si>
    <r>
      <t>T</t>
    </r>
    <r>
      <rPr>
        <b/>
        <vertAlign val="subscript"/>
        <sz val="11"/>
        <color indexed="8"/>
        <rFont val="Calibri"/>
        <family val="2"/>
      </rPr>
      <t>R</t>
    </r>
    <r>
      <rPr>
        <b/>
        <sz val="11"/>
        <color indexed="8"/>
        <rFont val="Calibri"/>
        <family val="2"/>
      </rPr>
      <t xml:space="preserve"> (</t>
    </r>
    <r>
      <rPr>
        <b/>
        <vertAlign val="superscript"/>
        <sz val="11"/>
        <color indexed="8"/>
        <rFont val="Calibri"/>
        <family val="2"/>
      </rPr>
      <t>0</t>
    </r>
    <r>
      <rPr>
        <b/>
        <sz val="11"/>
        <color indexed="8"/>
        <rFont val="Calibri"/>
        <family val="2"/>
      </rPr>
      <t>C)</t>
    </r>
  </si>
  <si>
    <t>Residual (mg/l)</t>
  </si>
  <si>
    <r>
      <t>K</t>
    </r>
    <r>
      <rPr>
        <b/>
        <vertAlign val="subscript"/>
        <sz val="11"/>
        <color indexed="8"/>
        <rFont val="Calibri"/>
        <family val="2"/>
      </rPr>
      <t>R</t>
    </r>
    <r>
      <rPr>
        <b/>
        <sz val="11"/>
        <color indexed="8"/>
        <rFont val="Calibri"/>
        <family val="2"/>
      </rPr>
      <t xml:space="preserve"> (day</t>
    </r>
    <r>
      <rPr>
        <b/>
        <vertAlign val="superscript"/>
        <sz val="11"/>
        <color indexed="8"/>
        <rFont val="Calibri"/>
        <family val="2"/>
      </rPr>
      <t>-1</t>
    </r>
    <r>
      <rPr>
        <b/>
        <sz val="11"/>
        <color indexed="8"/>
        <rFont val="Calibri"/>
        <family val="2"/>
      </rPr>
      <t>)</t>
    </r>
  </si>
  <si>
    <r>
      <t>Temperature coefficient for rate constant for Reed et al, (1995</t>
    </r>
    <r>
      <rPr>
        <b/>
        <i/>
        <vertAlign val="superscript"/>
        <sz val="12"/>
        <color indexed="9"/>
        <rFont val="Calibri"/>
        <family val="2"/>
      </rPr>
      <t>a</t>
    </r>
    <r>
      <rPr>
        <b/>
        <sz val="12"/>
        <color indexed="9"/>
        <rFont val="Calibri"/>
        <family val="2"/>
      </rPr>
      <t>) Design Equations</t>
    </r>
  </si>
  <si>
    <r>
      <t>K</t>
    </r>
    <r>
      <rPr>
        <b/>
        <vertAlign val="subscript"/>
        <sz val="11"/>
        <color indexed="8"/>
        <rFont val="Calibri"/>
        <family val="2"/>
      </rPr>
      <t>NH</t>
    </r>
    <r>
      <rPr>
        <b/>
        <i/>
        <vertAlign val="superscript"/>
        <sz val="11"/>
        <color indexed="8"/>
        <rFont val="Calibri"/>
        <family val="2"/>
      </rPr>
      <t>c</t>
    </r>
  </si>
  <si>
    <r>
      <rPr>
        <b/>
        <i/>
        <vertAlign val="superscript"/>
        <sz val="11"/>
        <color indexed="9"/>
        <rFont val="Calibri"/>
        <family val="2"/>
      </rPr>
      <t xml:space="preserve">a </t>
    </r>
    <r>
      <rPr>
        <b/>
        <i/>
        <sz val="11"/>
        <color indexed="9"/>
        <rFont val="Calibri"/>
        <family val="2"/>
      </rPr>
      <t>All rate coefficient are for temperature greater than 1</t>
    </r>
    <r>
      <rPr>
        <b/>
        <i/>
        <vertAlign val="superscript"/>
        <sz val="11"/>
        <color indexed="9"/>
        <rFont val="Calibri"/>
        <family val="2"/>
      </rPr>
      <t>0</t>
    </r>
    <r>
      <rPr>
        <b/>
        <i/>
        <sz val="11"/>
        <color indexed="9"/>
        <rFont val="Calibri"/>
        <family val="2"/>
      </rPr>
      <t>C</t>
    </r>
  </si>
  <si>
    <r>
      <rPr>
        <b/>
        <i/>
        <vertAlign val="superscript"/>
        <sz val="11"/>
        <color indexed="9"/>
        <rFont val="Calibri"/>
        <family val="2"/>
      </rPr>
      <t>b</t>
    </r>
    <r>
      <rPr>
        <b/>
        <i/>
        <sz val="11"/>
        <color indexed="9"/>
        <rFont val="Calibri"/>
        <family val="2"/>
      </rPr>
      <t xml:space="preserve"> nitrification/denitrification are not possible at temperatures below 0</t>
    </r>
    <r>
      <rPr>
        <b/>
        <i/>
        <vertAlign val="superscript"/>
        <sz val="11"/>
        <color indexed="9"/>
        <rFont val="Calibri"/>
        <family val="2"/>
      </rPr>
      <t>0</t>
    </r>
    <r>
      <rPr>
        <b/>
        <i/>
        <sz val="11"/>
        <color indexed="9"/>
        <rFont val="Calibri"/>
        <family val="2"/>
      </rPr>
      <t>C</t>
    </r>
  </si>
  <si>
    <r>
      <t xml:space="preserve">FOR FREE WATER SURFACE WETLANDS </t>
    </r>
    <r>
      <rPr>
        <b/>
        <i/>
        <sz val="11"/>
        <color indexed="9"/>
        <rFont val="Calibri"/>
        <family val="2"/>
      </rPr>
      <t>(FWS)</t>
    </r>
    <r>
      <rPr>
        <b/>
        <sz val="11"/>
        <color indexed="9"/>
        <rFont val="Calibri"/>
        <family val="2"/>
      </rPr>
      <t>:</t>
    </r>
  </si>
  <si>
    <r>
      <t xml:space="preserve">FOR SUB-SURFACE FLOW WETLANDS </t>
    </r>
    <r>
      <rPr>
        <b/>
        <i/>
        <sz val="11"/>
        <color indexed="9"/>
        <rFont val="Calibri"/>
        <family val="2"/>
      </rPr>
      <t>(SSF)</t>
    </r>
    <r>
      <rPr>
        <b/>
        <sz val="11"/>
        <color indexed="9"/>
        <rFont val="Calibri"/>
        <family val="2"/>
      </rPr>
      <t>:</t>
    </r>
  </si>
  <si>
    <t xml:space="preserve">                                     where:</t>
  </si>
  <si>
    <t>rz is depth of bed occupied by root zone (percent, expressed as decimal fraction)</t>
  </si>
  <si>
    <r>
      <t>K</t>
    </r>
    <r>
      <rPr>
        <b/>
        <i/>
        <vertAlign val="subscript"/>
        <sz val="11"/>
        <color indexed="9"/>
        <rFont val="Calibri"/>
        <family val="2"/>
      </rPr>
      <t>NH</t>
    </r>
    <r>
      <rPr>
        <b/>
        <i/>
        <sz val="11"/>
        <color indexed="9"/>
        <rFont val="Calibri"/>
        <family val="2"/>
      </rPr>
      <t xml:space="preserve"> is SSF nitrification rate constant (day</t>
    </r>
    <r>
      <rPr>
        <b/>
        <i/>
        <vertAlign val="superscript"/>
        <sz val="11"/>
        <color indexed="9"/>
        <rFont val="Calibri"/>
        <family val="2"/>
      </rPr>
      <t>-1</t>
    </r>
    <r>
      <rPr>
        <b/>
        <i/>
        <sz val="11"/>
        <color indexed="9"/>
        <rFont val="Calibri"/>
        <family val="2"/>
      </rPr>
      <t>)</t>
    </r>
  </si>
  <si>
    <r>
      <rPr>
        <b/>
        <i/>
        <vertAlign val="superscript"/>
        <sz val="11"/>
        <color indexed="9"/>
        <rFont val="Calibri"/>
        <family val="2"/>
      </rPr>
      <t>c</t>
    </r>
    <r>
      <rPr>
        <b/>
        <i/>
        <sz val="11"/>
        <color indexed="9"/>
        <rFont val="Calibri"/>
        <family val="2"/>
      </rPr>
      <t xml:space="preserve"> K</t>
    </r>
    <r>
      <rPr>
        <b/>
        <i/>
        <vertAlign val="subscript"/>
        <sz val="11"/>
        <color indexed="9"/>
        <rFont val="Calibri"/>
        <family val="2"/>
      </rPr>
      <t>NH</t>
    </r>
    <r>
      <rPr>
        <b/>
        <i/>
        <sz val="11"/>
        <color indexed="9"/>
        <rFont val="Calibri"/>
        <family val="2"/>
      </rPr>
      <t xml:space="preserve"> = 0.01854 + 0.3922(rz)</t>
    </r>
    <r>
      <rPr>
        <b/>
        <i/>
        <vertAlign val="superscript"/>
        <sz val="11"/>
        <color indexed="9"/>
        <rFont val="Calibri"/>
        <family val="2"/>
      </rPr>
      <t>2.6077</t>
    </r>
  </si>
  <si>
    <t>developed by Bohol Environment Management Office</t>
  </si>
  <si>
    <r>
      <t>θ</t>
    </r>
    <r>
      <rPr>
        <b/>
        <vertAlign val="subscript"/>
        <sz val="11"/>
        <color indexed="8"/>
        <rFont val="Calibri"/>
        <family val="2"/>
      </rPr>
      <t>R</t>
    </r>
  </si>
  <si>
    <t>Constructed Wetland Design Template</t>
  </si>
  <si>
    <t>Reed's Method</t>
  </si>
  <si>
    <t>Data:</t>
  </si>
  <si>
    <t>Flow rate (Q)</t>
  </si>
  <si>
    <t>Retention Time (t)</t>
  </si>
  <si>
    <t>Wetland Depth (y)</t>
  </si>
  <si>
    <t>:</t>
  </si>
  <si>
    <t>days</t>
  </si>
  <si>
    <t>m</t>
  </si>
  <si>
    <t>Computation:</t>
  </si>
  <si>
    <t>Solve for porosity (n)</t>
  </si>
  <si>
    <t>n</t>
  </si>
  <si>
    <t>Slope (S)</t>
  </si>
  <si>
    <t>m/m</t>
  </si>
  <si>
    <r>
      <t>Rate Constant at Reference Temperature (K</t>
    </r>
    <r>
      <rPr>
        <i/>
        <vertAlign val="subscript"/>
        <sz val="11"/>
        <color indexed="8"/>
        <rFont val="Calibri"/>
        <family val="2"/>
      </rPr>
      <t>R</t>
    </r>
    <r>
      <rPr>
        <i/>
        <sz val="11"/>
        <color indexed="8"/>
        <rFont val="Calibri"/>
        <family val="2"/>
      </rPr>
      <t>)</t>
    </r>
  </si>
  <si>
    <r>
      <t>m</t>
    </r>
    <r>
      <rPr>
        <vertAlign val="superscript"/>
        <sz val="11"/>
        <color indexed="8"/>
        <rFont val="Calibri"/>
        <family val="2"/>
      </rPr>
      <t>3</t>
    </r>
    <r>
      <rPr>
        <sz val="11"/>
        <color indexed="8"/>
        <rFont val="Calibri"/>
        <family val="2"/>
      </rPr>
      <t>/day</t>
    </r>
  </si>
  <si>
    <r>
      <t>Influent BOD (C</t>
    </r>
    <r>
      <rPr>
        <vertAlign val="subscript"/>
        <sz val="11"/>
        <color indexed="8"/>
        <rFont val="Calibri"/>
        <family val="2"/>
      </rPr>
      <t>i</t>
    </r>
    <r>
      <rPr>
        <sz val="11"/>
        <color indexed="8"/>
        <rFont val="Calibri"/>
        <family val="2"/>
      </rPr>
      <t>)</t>
    </r>
  </si>
  <si>
    <r>
      <t>Target BOD (C</t>
    </r>
    <r>
      <rPr>
        <vertAlign val="subscript"/>
        <sz val="11"/>
        <color indexed="8"/>
        <rFont val="Calibri"/>
        <family val="2"/>
      </rPr>
      <t>e</t>
    </r>
    <r>
      <rPr>
        <sz val="11"/>
        <color indexed="8"/>
        <rFont val="Calibri"/>
        <family val="2"/>
      </rPr>
      <t>)</t>
    </r>
  </si>
  <si>
    <r>
      <t>Hydraulic Conductivity (k</t>
    </r>
    <r>
      <rPr>
        <vertAlign val="subscript"/>
        <sz val="11"/>
        <color indexed="8"/>
        <rFont val="Calibri"/>
        <family val="2"/>
      </rPr>
      <t>S</t>
    </r>
    <r>
      <rPr>
        <sz val="11"/>
        <color indexed="8"/>
        <rFont val="Calibri"/>
        <family val="2"/>
      </rPr>
      <t>)</t>
    </r>
  </si>
  <si>
    <r>
      <t>m</t>
    </r>
    <r>
      <rPr>
        <vertAlign val="superscript"/>
        <sz val="11"/>
        <color indexed="8"/>
        <rFont val="Calibri"/>
        <family val="2"/>
      </rPr>
      <t>3</t>
    </r>
    <r>
      <rPr>
        <sz val="11"/>
        <color indexed="8"/>
        <rFont val="Calibri"/>
        <family val="2"/>
      </rPr>
      <t>/m</t>
    </r>
    <r>
      <rPr>
        <vertAlign val="superscript"/>
        <sz val="11"/>
        <color indexed="8"/>
        <rFont val="Calibri"/>
        <family val="2"/>
      </rPr>
      <t>2</t>
    </r>
    <r>
      <rPr>
        <sz val="11"/>
        <color indexed="8"/>
        <rFont val="Calibri"/>
        <family val="2"/>
      </rPr>
      <t>.day</t>
    </r>
  </si>
  <si>
    <r>
      <t>day</t>
    </r>
    <r>
      <rPr>
        <vertAlign val="superscript"/>
        <sz val="11"/>
        <color indexed="8"/>
        <rFont val="Calibri"/>
        <family val="2"/>
      </rPr>
      <t>-1</t>
    </r>
  </si>
  <si>
    <t>Page 1</t>
  </si>
  <si>
    <t>Page 2</t>
  </si>
  <si>
    <t>Actual Retention Time</t>
  </si>
  <si>
    <t>t</t>
  </si>
  <si>
    <t>Hydraulic Loading Rate</t>
  </si>
  <si>
    <t>HLR</t>
  </si>
  <si>
    <t>cm/day</t>
  </si>
  <si>
    <t>Effluent BOD concentration</t>
  </si>
  <si>
    <t>Pathogen Removal</t>
  </si>
  <si>
    <t>Total Phosphorous Removal</t>
  </si>
  <si>
    <r>
      <t>C</t>
    </r>
    <r>
      <rPr>
        <i/>
        <vertAlign val="subscript"/>
        <sz val="11"/>
        <color indexed="8"/>
        <rFont val="Calibri"/>
        <family val="2"/>
      </rPr>
      <t>e</t>
    </r>
  </si>
  <si>
    <r>
      <t>C</t>
    </r>
    <r>
      <rPr>
        <i/>
        <vertAlign val="subscript"/>
        <sz val="11"/>
        <color indexed="8"/>
        <rFont val="Calibri"/>
        <family val="2"/>
      </rPr>
      <t>i</t>
    </r>
    <r>
      <rPr>
        <i/>
        <sz val="11"/>
        <color indexed="8"/>
        <rFont val="Calibri"/>
        <family val="2"/>
      </rPr>
      <t xml:space="preserve"> e</t>
    </r>
    <r>
      <rPr>
        <i/>
        <vertAlign val="superscript"/>
        <sz val="11"/>
        <color indexed="8"/>
        <rFont val="Calibri"/>
        <family val="2"/>
      </rPr>
      <t>(-Kp/HLR)</t>
    </r>
  </si>
  <si>
    <r>
      <t>C</t>
    </r>
    <r>
      <rPr>
        <i/>
        <vertAlign val="subscript"/>
        <sz val="11"/>
        <color indexed="8"/>
        <rFont val="Calibri"/>
        <family val="2"/>
      </rPr>
      <t>i</t>
    </r>
    <r>
      <rPr>
        <i/>
        <sz val="11"/>
        <color indexed="8"/>
        <rFont val="Calibri"/>
        <family val="2"/>
      </rPr>
      <t>(0.1058+0.0011HLR)</t>
    </r>
  </si>
  <si>
    <r>
      <t>C</t>
    </r>
    <r>
      <rPr>
        <i/>
        <vertAlign val="subscript"/>
        <sz val="11"/>
        <color indexed="8"/>
        <rFont val="Calibri"/>
        <family val="2"/>
      </rPr>
      <t>i</t>
    </r>
    <r>
      <rPr>
        <i/>
        <sz val="11"/>
        <color indexed="8"/>
        <rFont val="Calibri"/>
        <family val="2"/>
      </rPr>
      <t xml:space="preserve"> exp(-A</t>
    </r>
    <r>
      <rPr>
        <i/>
        <vertAlign val="subscript"/>
        <sz val="11"/>
        <color indexed="8"/>
        <rFont val="Calibri"/>
        <family val="2"/>
      </rPr>
      <t>s</t>
    </r>
    <r>
      <rPr>
        <i/>
        <sz val="11"/>
        <color indexed="8"/>
        <rFont val="Calibri"/>
        <family val="2"/>
      </rPr>
      <t>K</t>
    </r>
    <r>
      <rPr>
        <i/>
        <vertAlign val="subscript"/>
        <sz val="11"/>
        <color indexed="8"/>
        <rFont val="Calibri"/>
        <family val="2"/>
      </rPr>
      <t>T</t>
    </r>
    <r>
      <rPr>
        <i/>
        <sz val="11"/>
        <color indexed="8"/>
        <rFont val="Calibri"/>
        <family val="2"/>
      </rPr>
      <t>yn/Q)</t>
    </r>
  </si>
  <si>
    <r>
      <t>C</t>
    </r>
    <r>
      <rPr>
        <i/>
        <vertAlign val="subscript"/>
        <sz val="11"/>
        <color indexed="8"/>
        <rFont val="Calibri"/>
        <family val="2"/>
      </rPr>
      <t>i</t>
    </r>
    <r>
      <rPr>
        <i/>
        <sz val="11"/>
        <color indexed="8"/>
        <rFont val="Calibri"/>
        <family val="2"/>
      </rPr>
      <t>(0.1139+0.00213HLR)</t>
    </r>
  </si>
  <si>
    <r>
      <t>C</t>
    </r>
    <r>
      <rPr>
        <i/>
        <vertAlign val="subscript"/>
        <sz val="11"/>
        <color indexed="8"/>
        <rFont val="Calibri"/>
        <family val="2"/>
      </rPr>
      <t>i</t>
    </r>
    <r>
      <rPr>
        <i/>
        <sz val="11"/>
        <color indexed="8"/>
        <rFont val="Calibri"/>
        <family val="2"/>
      </rPr>
      <t>/(1+tK</t>
    </r>
    <r>
      <rPr>
        <i/>
        <vertAlign val="subscript"/>
        <sz val="11"/>
        <color indexed="8"/>
        <rFont val="Calibri"/>
        <family val="2"/>
      </rPr>
      <t>T</t>
    </r>
    <r>
      <rPr>
        <i/>
        <sz val="11"/>
        <color indexed="8"/>
        <rFont val="Calibri"/>
        <family val="2"/>
      </rPr>
      <t>)</t>
    </r>
    <r>
      <rPr>
        <i/>
        <vertAlign val="superscript"/>
        <sz val="11"/>
        <color indexed="8"/>
        <rFont val="Calibri"/>
        <family val="2"/>
      </rPr>
      <t>N</t>
    </r>
  </si>
  <si>
    <r>
      <t>day</t>
    </r>
    <r>
      <rPr>
        <vertAlign val="superscript"/>
        <sz val="11"/>
        <color indexed="8"/>
        <rFont val="Calibri"/>
        <family val="2"/>
      </rPr>
      <t>-1</t>
    </r>
  </si>
  <si>
    <t>Number of Cells (N)</t>
  </si>
  <si>
    <r>
      <t>Rate Constant (K</t>
    </r>
    <r>
      <rPr>
        <i/>
        <vertAlign val="subscript"/>
        <sz val="11"/>
        <color indexed="8"/>
        <rFont val="Calibri"/>
        <family val="2"/>
      </rPr>
      <t>T</t>
    </r>
    <r>
      <rPr>
        <i/>
        <sz val="11"/>
        <color indexed="8"/>
        <rFont val="Calibri"/>
        <family val="2"/>
      </rPr>
      <t>)</t>
    </r>
  </si>
  <si>
    <t>per 100 mL</t>
  </si>
  <si>
    <t>mg/L</t>
  </si>
  <si>
    <r>
      <t>Influent Total Suspended Solid (C</t>
    </r>
    <r>
      <rPr>
        <i/>
        <vertAlign val="subscript"/>
        <sz val="11"/>
        <color indexed="8"/>
        <rFont val="Calibri"/>
        <family val="2"/>
      </rPr>
      <t>i</t>
    </r>
    <r>
      <rPr>
        <i/>
        <sz val="11"/>
        <color indexed="8"/>
        <rFont val="Calibri"/>
        <family val="2"/>
      </rPr>
      <t>)</t>
    </r>
  </si>
  <si>
    <r>
      <t>Influent Pathogen (C</t>
    </r>
    <r>
      <rPr>
        <i/>
        <vertAlign val="subscript"/>
        <sz val="11"/>
        <color indexed="8"/>
        <rFont val="Calibri"/>
        <family val="2"/>
      </rPr>
      <t>i</t>
    </r>
    <r>
      <rPr>
        <i/>
        <sz val="11"/>
        <color indexed="8"/>
        <rFont val="Calibri"/>
        <family val="2"/>
      </rPr>
      <t>)</t>
    </r>
  </si>
  <si>
    <r>
      <t>Influent Total Phosphorous  concentration (C</t>
    </r>
    <r>
      <rPr>
        <i/>
        <vertAlign val="subscript"/>
        <sz val="11"/>
        <color indexed="8"/>
        <rFont val="Calibri"/>
        <family val="2"/>
      </rPr>
      <t>i</t>
    </r>
    <r>
      <rPr>
        <i/>
        <sz val="11"/>
        <color indexed="8"/>
        <rFont val="Calibri"/>
        <family val="2"/>
      </rPr>
      <t>)</t>
    </r>
  </si>
  <si>
    <t>phosphorous reaction rate (Kp)</t>
  </si>
  <si>
    <t>Computed Effluent Quality based on the design size of the Constructed Wetland:</t>
  </si>
  <si>
    <t>for BOD</t>
  </si>
  <si>
    <r>
      <t>Temperature Coefficient (</t>
    </r>
    <r>
      <rPr>
        <sz val="11"/>
        <color theme="1"/>
        <rFont val="Calibri"/>
        <family val="2"/>
      </rPr>
      <t>θ</t>
    </r>
    <r>
      <rPr>
        <i/>
        <vertAlign val="subscript"/>
        <sz val="11"/>
        <color indexed="8"/>
        <rFont val="Calibri"/>
        <family val="2"/>
      </rPr>
      <t>R</t>
    </r>
    <r>
      <rPr>
        <i/>
        <sz val="11"/>
        <color indexed="8"/>
        <rFont val="Calibri"/>
        <family val="2"/>
      </rPr>
      <t>)</t>
    </r>
  </si>
  <si>
    <t>length L</t>
  </si>
  <si>
    <t>width W</t>
  </si>
  <si>
    <t>Total Suspended Solid Removal</t>
  </si>
  <si>
    <t>For SSF Wetlands</t>
  </si>
  <si>
    <t>For FWS Wetlands</t>
  </si>
  <si>
    <t>For any comment and suggestion, please contact:</t>
  </si>
  <si>
    <t xml:space="preserve">               Bohol Environment Management Office</t>
  </si>
  <si>
    <t>How To Use This Template:</t>
  </si>
  <si>
    <r>
      <t>Water Temperature (T</t>
    </r>
    <r>
      <rPr>
        <i/>
        <vertAlign val="subscript"/>
        <sz val="11"/>
        <color indexed="8"/>
        <rFont val="Calibri"/>
        <family val="2"/>
      </rPr>
      <t>w</t>
    </r>
    <r>
      <rPr>
        <i/>
        <sz val="11"/>
        <color indexed="8"/>
        <rFont val="Calibri"/>
        <family val="2"/>
      </rPr>
      <t>)</t>
    </r>
  </si>
  <si>
    <r>
      <t>Rate Constant at Reference Temperature (K</t>
    </r>
    <r>
      <rPr>
        <i/>
        <vertAlign val="subscript"/>
        <sz val="11"/>
        <color indexed="8"/>
        <rFont val="Calibri"/>
        <family val="2"/>
      </rPr>
      <t>R</t>
    </r>
    <r>
      <rPr>
        <i/>
        <sz val="11"/>
        <color indexed="8"/>
        <rFont val="Calibri"/>
        <family val="2"/>
      </rPr>
      <t>)</t>
    </r>
  </si>
  <si>
    <r>
      <t>Reference Temperature (T</t>
    </r>
    <r>
      <rPr>
        <i/>
        <vertAlign val="subscript"/>
        <sz val="11"/>
        <color indexed="8"/>
        <rFont val="Calibri"/>
        <family val="2"/>
      </rPr>
      <t>R</t>
    </r>
    <r>
      <rPr>
        <i/>
        <sz val="11"/>
        <color indexed="8"/>
        <rFont val="Calibri"/>
        <family val="2"/>
      </rPr>
      <t>)</t>
    </r>
  </si>
  <si>
    <r>
      <t>Temperature Coefficient (</t>
    </r>
    <r>
      <rPr>
        <sz val="11"/>
        <color theme="1"/>
        <rFont val="Calibri"/>
        <family val="2"/>
      </rPr>
      <t>θ</t>
    </r>
    <r>
      <rPr>
        <i/>
        <vertAlign val="subscript"/>
        <sz val="11"/>
        <color indexed="8"/>
        <rFont val="Calibri"/>
        <family val="2"/>
      </rPr>
      <t>R</t>
    </r>
    <r>
      <rPr>
        <i/>
        <sz val="11"/>
        <color indexed="8"/>
        <rFont val="Calibri"/>
        <family val="2"/>
      </rPr>
      <t>)</t>
    </r>
  </si>
  <si>
    <r>
      <rPr>
        <vertAlign val="superscript"/>
        <sz val="11"/>
        <color indexed="8"/>
        <rFont val="Calibri"/>
        <family val="2"/>
      </rPr>
      <t>0</t>
    </r>
    <r>
      <rPr>
        <sz val="11"/>
        <color indexed="8"/>
        <rFont val="Calibri"/>
        <family val="2"/>
      </rPr>
      <t>C</t>
    </r>
  </si>
  <si>
    <t>Values From Temperature Coefficient for Rate Constant for Reed Design Equations</t>
  </si>
  <si>
    <t>Typical Cross Section</t>
  </si>
  <si>
    <t>Typical Top View</t>
  </si>
  <si>
    <t>Slope:</t>
  </si>
  <si>
    <t>BED SLOPE for SSF wetland should be 2% or less while that for FWS should be 0.5% or less.</t>
  </si>
  <si>
    <t>Freeboard:</t>
  </si>
  <si>
    <t>Freeboard X is variable depending on the elevation of the piping system.</t>
  </si>
  <si>
    <t>Disclaimer</t>
  </si>
  <si>
    <t xml:space="preserve">               email: bemobohol@yahoo.com</t>
  </si>
  <si>
    <r>
      <t>V</t>
    </r>
    <r>
      <rPr>
        <i/>
        <vertAlign val="subscript"/>
        <sz val="11"/>
        <rFont val="Calibri"/>
        <family val="2"/>
      </rPr>
      <t>V</t>
    </r>
    <r>
      <rPr>
        <i/>
        <sz val="11"/>
        <rFont val="Calibri"/>
        <family val="2"/>
      </rPr>
      <t>/V</t>
    </r>
    <r>
      <rPr>
        <i/>
        <vertAlign val="subscript"/>
        <sz val="11"/>
        <rFont val="Calibri"/>
        <family val="2"/>
      </rPr>
      <t>T</t>
    </r>
  </si>
  <si>
    <r>
      <t>Solve for Rate Constant (K</t>
    </r>
    <r>
      <rPr>
        <vertAlign val="subscript"/>
        <sz val="11"/>
        <rFont val="Calibri"/>
        <family val="2"/>
      </rPr>
      <t>T</t>
    </r>
    <r>
      <rPr>
        <sz val="11"/>
        <rFont val="Calibri"/>
        <family val="2"/>
      </rPr>
      <t>)</t>
    </r>
  </si>
  <si>
    <r>
      <t>K</t>
    </r>
    <r>
      <rPr>
        <i/>
        <vertAlign val="subscript"/>
        <sz val="11"/>
        <rFont val="Calibri"/>
        <family val="2"/>
      </rPr>
      <t>T</t>
    </r>
  </si>
  <si>
    <r>
      <t>K</t>
    </r>
    <r>
      <rPr>
        <i/>
        <vertAlign val="subscript"/>
        <sz val="11"/>
        <rFont val="Calibri"/>
        <family val="2"/>
      </rPr>
      <t>R</t>
    </r>
    <r>
      <rPr>
        <sz val="11"/>
        <rFont val="Calibri"/>
        <family val="2"/>
      </rPr>
      <t>θ</t>
    </r>
    <r>
      <rPr>
        <i/>
        <vertAlign val="subscript"/>
        <sz val="11"/>
        <rFont val="Calibri"/>
        <family val="2"/>
      </rPr>
      <t>R</t>
    </r>
    <r>
      <rPr>
        <i/>
        <vertAlign val="superscript"/>
        <sz val="11"/>
        <rFont val="Calibri"/>
        <family val="2"/>
      </rPr>
      <t>(TW-TR)</t>
    </r>
  </si>
  <si>
    <r>
      <t>A</t>
    </r>
    <r>
      <rPr>
        <i/>
        <vertAlign val="subscript"/>
        <sz val="11"/>
        <rFont val="Calibri"/>
        <family val="2"/>
      </rPr>
      <t>s</t>
    </r>
  </si>
  <si>
    <r>
      <t>[</t>
    </r>
    <r>
      <rPr>
        <i/>
        <u val="double"/>
        <sz val="11"/>
        <rFont val="Calibri"/>
        <family val="2"/>
      </rPr>
      <t>Q</t>
    </r>
    <r>
      <rPr>
        <i/>
        <sz val="11"/>
        <rFont val="Calibri"/>
        <family val="2"/>
      </rPr>
      <t>(lnC</t>
    </r>
    <r>
      <rPr>
        <i/>
        <vertAlign val="subscript"/>
        <sz val="11"/>
        <rFont val="Calibri"/>
        <family val="2"/>
      </rPr>
      <t>i</t>
    </r>
    <r>
      <rPr>
        <i/>
        <sz val="11"/>
        <rFont val="Calibri"/>
        <family val="2"/>
      </rPr>
      <t xml:space="preserve"> - ln C</t>
    </r>
    <r>
      <rPr>
        <i/>
        <vertAlign val="subscript"/>
        <sz val="11"/>
        <rFont val="Calibri"/>
        <family val="2"/>
      </rPr>
      <t>e</t>
    </r>
    <r>
      <rPr>
        <i/>
        <sz val="11"/>
        <rFont val="Calibri"/>
        <family val="2"/>
      </rPr>
      <t>)]/(K</t>
    </r>
    <r>
      <rPr>
        <i/>
        <vertAlign val="subscript"/>
        <sz val="11"/>
        <rFont val="Calibri"/>
        <family val="2"/>
      </rPr>
      <t>T</t>
    </r>
    <r>
      <rPr>
        <i/>
        <sz val="11"/>
        <rFont val="Calibri"/>
        <family val="2"/>
      </rPr>
      <t>yn)</t>
    </r>
  </si>
  <si>
    <r>
      <t>Solve for Cross-sectional Area of Wetland Bed (A</t>
    </r>
    <r>
      <rPr>
        <vertAlign val="subscript"/>
        <sz val="11"/>
        <rFont val="Calibri"/>
        <family val="2"/>
      </rPr>
      <t>c</t>
    </r>
    <r>
      <rPr>
        <sz val="11"/>
        <rFont val="Calibri"/>
        <family val="2"/>
      </rPr>
      <t>)</t>
    </r>
  </si>
  <si>
    <r>
      <t>A</t>
    </r>
    <r>
      <rPr>
        <i/>
        <vertAlign val="subscript"/>
        <sz val="11"/>
        <rFont val="Calibri"/>
        <family val="2"/>
      </rPr>
      <t>c</t>
    </r>
  </si>
  <si>
    <r>
      <t>Q/k</t>
    </r>
    <r>
      <rPr>
        <i/>
        <vertAlign val="subscript"/>
        <sz val="11"/>
        <rFont val="Calibri"/>
        <family val="2"/>
      </rPr>
      <t>s</t>
    </r>
    <r>
      <rPr>
        <i/>
        <sz val="11"/>
        <rFont val="Calibri"/>
        <family val="2"/>
      </rPr>
      <t>S</t>
    </r>
  </si>
  <si>
    <r>
      <t>m</t>
    </r>
    <r>
      <rPr>
        <i/>
        <vertAlign val="superscript"/>
        <sz val="11"/>
        <rFont val="Calibri"/>
        <family val="2"/>
      </rPr>
      <t>2</t>
    </r>
  </si>
  <si>
    <r>
      <t>Solve for Wetland Bed Width (W</t>
    </r>
    <r>
      <rPr>
        <vertAlign val="subscript"/>
        <sz val="11"/>
        <rFont val="Calibri"/>
        <family val="2"/>
      </rPr>
      <t>B</t>
    </r>
    <r>
      <rPr>
        <sz val="11"/>
        <rFont val="Calibri"/>
        <family val="2"/>
      </rPr>
      <t>)</t>
    </r>
  </si>
  <si>
    <r>
      <t>W</t>
    </r>
    <r>
      <rPr>
        <i/>
        <vertAlign val="subscript"/>
        <sz val="11"/>
        <rFont val="Calibri"/>
        <family val="2"/>
      </rPr>
      <t>B</t>
    </r>
  </si>
  <si>
    <r>
      <t>A</t>
    </r>
    <r>
      <rPr>
        <i/>
        <vertAlign val="subscript"/>
        <sz val="11"/>
        <rFont val="Calibri"/>
        <family val="2"/>
      </rPr>
      <t>c</t>
    </r>
    <r>
      <rPr>
        <i/>
        <sz val="11"/>
        <rFont val="Calibri"/>
        <family val="2"/>
      </rPr>
      <t>/y</t>
    </r>
  </si>
  <si>
    <r>
      <t>A</t>
    </r>
    <r>
      <rPr>
        <i/>
        <vertAlign val="subscript"/>
        <sz val="11"/>
        <rFont val="Calibri"/>
        <family val="2"/>
      </rPr>
      <t>s</t>
    </r>
    <r>
      <rPr>
        <i/>
        <sz val="11"/>
        <rFont val="Calibri"/>
        <family val="2"/>
      </rPr>
      <t>yn/Q</t>
    </r>
  </si>
  <si>
    <r>
      <t>100Q/A</t>
    </r>
    <r>
      <rPr>
        <i/>
        <vertAlign val="subscript"/>
        <sz val="11"/>
        <rFont val="Calibri"/>
        <family val="2"/>
      </rPr>
      <t>s</t>
    </r>
  </si>
  <si>
    <r>
      <t xml:space="preserve">               REED'S METHOD PAGE 1 - Encode all the data in the required fields. Required fields are </t>
    </r>
    <r>
      <rPr>
        <b/>
        <u val="single"/>
        <sz val="11"/>
        <color indexed="10"/>
        <rFont val="Calibri"/>
        <family val="2"/>
      </rPr>
      <t>bold and red</t>
    </r>
    <r>
      <rPr>
        <i/>
        <sz val="11"/>
        <rFont val="Calibri"/>
        <family val="2"/>
      </rPr>
      <t xml:space="preserve"> in color. These data are flow rate, influent BOD, target BOD, retention time, wetland depth, void volume, hydraulic conductivity of the medium and slope of wetland bed. Additional information in the required fields are the reference temperature, water temperature, rate constant at reference temperature and temperature coefficient for rate constant. The values can be found in RATE CONSTANT sheet. The computed wetland dimension is </t>
    </r>
    <r>
      <rPr>
        <b/>
        <u val="single"/>
        <sz val="11"/>
        <color indexed="12"/>
        <rFont val="Calibri"/>
        <family val="2"/>
      </rPr>
      <t>bold and blue</t>
    </r>
    <r>
      <rPr>
        <i/>
        <sz val="11"/>
        <rFont val="Calibri"/>
        <family val="2"/>
      </rPr>
      <t xml:space="preserve"> in color.</t>
    </r>
  </si>
  <si>
    <r>
      <t xml:space="preserve">               REED'S METHOD PAGE 2 - Encode all the data in the required fields. Required fields are </t>
    </r>
    <r>
      <rPr>
        <b/>
        <u val="single"/>
        <sz val="11"/>
        <color indexed="10"/>
        <rFont val="Calibri"/>
        <family val="2"/>
      </rPr>
      <t>bold and red</t>
    </r>
    <r>
      <rPr>
        <i/>
        <sz val="11"/>
        <rFont val="Calibri"/>
        <family val="2"/>
      </rPr>
      <t xml:space="preserve"> in color. This data are the influent concentrations of pathogens, total suspended solids and total phosphorous. Additional information needed for the computation of pathogen removal are the rate constant at reference temperature, temperature coefficient and the number of cells of the wetland. Computed effluent wastewater quality based on the designed size is </t>
    </r>
    <r>
      <rPr>
        <b/>
        <u val="single"/>
        <sz val="11"/>
        <color indexed="12"/>
        <rFont val="Calibri"/>
        <family val="2"/>
      </rPr>
      <t>bold and blue</t>
    </r>
    <r>
      <rPr>
        <i/>
        <sz val="11"/>
        <rFont val="Calibri"/>
        <family val="2"/>
      </rPr>
      <t xml:space="preserve"> in color.</t>
    </r>
  </si>
  <si>
    <t>This design template is developed by the Bohol Environment Management Office (BEMO) in cooperation with the Philippine Environmental Governance 2 (EcoGov2) Project which may be used and reproduced. This design template is based on Reed's Method for constructed wetland design. The programmer does not claim liability on any error, loss or damage that may arise from using this design template. The user is required to test and verify the results. The organization or person using this template shall bear the risk and responsibility of controlling the quality and performance of the constructed wetland.</t>
  </si>
  <si>
    <t>in cooperation with The Philippine Environmental Governance 2 Project</t>
  </si>
  <si>
    <t>depth y</t>
  </si>
  <si>
    <r>
      <t>m</t>
    </r>
    <r>
      <rPr>
        <b/>
        <i/>
        <vertAlign val="superscript"/>
        <sz val="11"/>
        <color indexed="12"/>
        <rFont val="Cambria"/>
        <family val="1"/>
      </rPr>
      <t>2</t>
    </r>
  </si>
  <si>
    <r>
      <t>A</t>
    </r>
    <r>
      <rPr>
        <b/>
        <i/>
        <vertAlign val="subscript"/>
        <sz val="11"/>
        <color indexed="12"/>
        <rFont val="Calibri"/>
        <family val="2"/>
      </rPr>
      <t>s</t>
    </r>
  </si>
  <si>
    <t>Typical Wetland Dimension</t>
  </si>
  <si>
    <t>MATERIALS</t>
  </si>
  <si>
    <t>Silt</t>
  </si>
  <si>
    <t>Clay</t>
  </si>
  <si>
    <t>Porosity n for unconsolidated sedimentary materials from Morris and Johnson, 1967</t>
  </si>
  <si>
    <t>%</t>
  </si>
  <si>
    <t>POROSITY n</t>
  </si>
  <si>
    <t>Gravel, Coarse</t>
  </si>
  <si>
    <t>Gravel, Medium</t>
  </si>
  <si>
    <t>Gravel, Fine</t>
  </si>
  <si>
    <t>Sand, Coarse</t>
  </si>
  <si>
    <t>Sand, Medium</t>
  </si>
  <si>
    <t>Sand, Fine</t>
  </si>
  <si>
    <t>24   to   37</t>
  </si>
  <si>
    <t>24   to   44</t>
  </si>
  <si>
    <t>25   to   39</t>
  </si>
  <si>
    <t>31   to   46</t>
  </si>
  <si>
    <t>29   to   49</t>
  </si>
  <si>
    <t>26   to   53</t>
  </si>
  <si>
    <t>34   to   61</t>
  </si>
  <si>
    <t>34   to   57</t>
  </si>
  <si>
    <t>Hydraulic Conductivity Ks for unconsolidated sedimentary materials from Domenico and Schwartz, 1990</t>
  </si>
  <si>
    <t>HYDRAULIC CONDUCTIVITY Ks</t>
  </si>
  <si>
    <r>
      <t>m</t>
    </r>
    <r>
      <rPr>
        <b/>
        <vertAlign val="superscript"/>
        <sz val="11"/>
        <color indexed="9"/>
        <rFont val="Calibri"/>
        <family val="2"/>
      </rPr>
      <t>3</t>
    </r>
    <r>
      <rPr>
        <b/>
        <sz val="11"/>
        <color indexed="9"/>
        <rFont val="Calibri"/>
        <family val="2"/>
      </rPr>
      <t>/m</t>
    </r>
    <r>
      <rPr>
        <b/>
        <vertAlign val="superscript"/>
        <sz val="11"/>
        <color indexed="9"/>
        <rFont val="Calibri"/>
        <family val="2"/>
      </rPr>
      <t>2</t>
    </r>
    <r>
      <rPr>
        <b/>
        <sz val="11"/>
        <color indexed="9"/>
        <rFont val="Calibri"/>
        <family val="2"/>
      </rPr>
      <t>.day</t>
    </r>
  </si>
  <si>
    <t>Gravel</t>
  </si>
  <si>
    <t xml:space="preserve">   0.07776             to          43.20</t>
  </si>
  <si>
    <t xml:space="preserve">   0.01728             to          17.28</t>
  </si>
  <si>
    <t>25.92                     to     2592.00</t>
  </si>
  <si>
    <t xml:space="preserve">   0.07776             to        518.40</t>
  </si>
  <si>
    <t xml:space="preserve">   0.0000864        to            1.728</t>
  </si>
  <si>
    <t xml:space="preserve">   0.000000864    to            0.00040608</t>
  </si>
  <si>
    <t>Porosity (n)</t>
  </si>
  <si>
    <r>
      <t>Solve for Wetland Treatment Area (A</t>
    </r>
    <r>
      <rPr>
        <b/>
        <vertAlign val="subscript"/>
        <sz val="11"/>
        <color indexed="12"/>
        <rFont val="Calibri"/>
        <family val="2"/>
      </rPr>
      <t>s</t>
    </r>
    <r>
      <rPr>
        <b/>
        <sz val="11"/>
        <color indexed="12"/>
        <rFont val="Calibri"/>
        <family val="2"/>
      </rPr>
      <t>)</t>
    </r>
  </si>
  <si>
    <t>Typical Dimension:</t>
  </si>
  <si>
    <t>Typical dimensions may not be followed as long as the treatment area of the wetland is maintained.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</si>
</sst>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
    <numFmt numFmtId="167" formatCode="0.00000"/>
    <numFmt numFmtId="168" formatCode="0.0"/>
    <numFmt numFmtId="169" formatCode="[$-409]dddd\,\ mmmm\ dd\,\ yyyy"/>
    <numFmt numFmtId="170" formatCode="[$-409]h:mm:ss\ AM/PM"/>
    <numFmt numFmtId="171" formatCode="#,##0.0_);\(#,##0.0\)"/>
    <numFmt numFmtId="172" formatCode="0.0000000000000"/>
    <numFmt numFmtId="173" formatCode="0.000000000000"/>
    <numFmt numFmtId="174" formatCode="0.00000000000"/>
    <numFmt numFmtId="175" formatCode="0.0000000000"/>
    <numFmt numFmtId="176" formatCode="0.000000000"/>
    <numFmt numFmtId="177" formatCode="0.00000000"/>
    <numFmt numFmtId="178" formatCode="0.0000000"/>
  </numFmts>
  <fonts count="80">
    <font>
      <sz val="11"/>
      <color theme="1"/>
      <name val="Calibri"/>
      <family val="2"/>
    </font>
    <font>
      <sz val="11"/>
      <color indexed="8"/>
      <name val="Calibri"/>
      <family val="2"/>
    </font>
    <font>
      <b/>
      <sz val="11"/>
      <color indexed="9"/>
      <name val="Calibri"/>
      <family val="2"/>
    </font>
    <font>
      <b/>
      <sz val="11"/>
      <color indexed="8"/>
      <name val="Calibri"/>
      <family val="2"/>
    </font>
    <font>
      <b/>
      <i/>
      <vertAlign val="superscript"/>
      <sz val="11"/>
      <color indexed="9"/>
      <name val="Calibri"/>
      <family val="2"/>
    </font>
    <font>
      <b/>
      <vertAlign val="subscript"/>
      <sz val="11"/>
      <color indexed="9"/>
      <name val="Calibri"/>
      <family val="2"/>
    </font>
    <font>
      <b/>
      <vertAlign val="superscript"/>
      <sz val="11"/>
      <color indexed="8"/>
      <name val="Calibri"/>
      <family val="2"/>
    </font>
    <font>
      <b/>
      <vertAlign val="subscript"/>
      <sz val="11"/>
      <color indexed="8"/>
      <name val="Calibri"/>
      <family val="2"/>
    </font>
    <font>
      <b/>
      <sz val="12"/>
      <color indexed="9"/>
      <name val="Calibri"/>
      <family val="2"/>
    </font>
    <font>
      <b/>
      <i/>
      <vertAlign val="superscript"/>
      <sz val="12"/>
      <color indexed="9"/>
      <name val="Calibri"/>
      <family val="2"/>
    </font>
    <font>
      <b/>
      <i/>
      <vertAlign val="superscript"/>
      <sz val="11"/>
      <color indexed="8"/>
      <name val="Calibri"/>
      <family val="2"/>
    </font>
    <font>
      <b/>
      <i/>
      <sz val="11"/>
      <color indexed="9"/>
      <name val="Calibri"/>
      <family val="2"/>
    </font>
    <font>
      <b/>
      <i/>
      <vertAlign val="subscript"/>
      <sz val="11"/>
      <color indexed="9"/>
      <name val="Calibri"/>
      <family val="2"/>
    </font>
    <font>
      <vertAlign val="superscript"/>
      <sz val="11"/>
      <color indexed="8"/>
      <name val="Calibri"/>
      <family val="2"/>
    </font>
    <font>
      <vertAlign val="subscript"/>
      <sz val="11"/>
      <color indexed="8"/>
      <name val="Calibri"/>
      <family val="2"/>
    </font>
    <font>
      <i/>
      <sz val="11"/>
      <color indexed="8"/>
      <name val="Calibri"/>
      <family val="2"/>
    </font>
    <font>
      <i/>
      <vertAlign val="subscript"/>
      <sz val="11"/>
      <color indexed="8"/>
      <name val="Calibri"/>
      <family val="2"/>
    </font>
    <font>
      <i/>
      <vertAlign val="superscript"/>
      <sz val="11"/>
      <color indexed="8"/>
      <name val="Calibri"/>
      <family val="2"/>
    </font>
    <font>
      <i/>
      <sz val="11"/>
      <name val="Calibri"/>
      <family val="2"/>
    </font>
    <font>
      <sz val="9"/>
      <name val="Arial"/>
      <family val="2"/>
    </font>
    <font>
      <b/>
      <u val="single"/>
      <sz val="11"/>
      <color indexed="10"/>
      <name val="Calibri"/>
      <family val="2"/>
    </font>
    <font>
      <sz val="11"/>
      <name val="Calibri"/>
      <family val="2"/>
    </font>
    <font>
      <i/>
      <vertAlign val="subscript"/>
      <sz val="11"/>
      <name val="Calibri"/>
      <family val="2"/>
    </font>
    <font>
      <vertAlign val="subscript"/>
      <sz val="11"/>
      <name val="Calibri"/>
      <family val="2"/>
    </font>
    <font>
      <i/>
      <vertAlign val="superscript"/>
      <sz val="11"/>
      <name val="Calibri"/>
      <family val="2"/>
    </font>
    <font>
      <i/>
      <u val="double"/>
      <sz val="11"/>
      <name val="Calibri"/>
      <family val="2"/>
    </font>
    <font>
      <b/>
      <u val="single"/>
      <sz val="11"/>
      <color indexed="12"/>
      <name val="Calibri"/>
      <family val="2"/>
    </font>
    <font>
      <b/>
      <sz val="11"/>
      <name val="Calibri"/>
      <family val="2"/>
    </font>
    <font>
      <b/>
      <sz val="11"/>
      <color indexed="10"/>
      <name val="Calibri"/>
      <family val="2"/>
    </font>
    <font>
      <b/>
      <i/>
      <sz val="11"/>
      <color indexed="8"/>
      <name val="Calibri"/>
      <family val="2"/>
    </font>
    <font>
      <b/>
      <i/>
      <sz val="11"/>
      <color indexed="56"/>
      <name val="Calibri"/>
      <family val="2"/>
    </font>
    <font>
      <b/>
      <i/>
      <sz val="11"/>
      <color indexed="10"/>
      <name val="Calibri"/>
      <family val="2"/>
    </font>
    <font>
      <b/>
      <i/>
      <sz val="11"/>
      <color indexed="62"/>
      <name val="Calibri"/>
      <family val="2"/>
    </font>
    <font>
      <i/>
      <sz val="11"/>
      <color indexed="56"/>
      <name val="Calibri"/>
      <family val="2"/>
    </font>
    <font>
      <b/>
      <i/>
      <sz val="11"/>
      <name val="Calibri"/>
      <family val="2"/>
    </font>
    <font>
      <b/>
      <i/>
      <sz val="11"/>
      <color indexed="12"/>
      <name val="Calibri"/>
      <family val="2"/>
    </font>
    <font>
      <sz val="11"/>
      <color indexed="12"/>
      <name val="Calibri"/>
      <family val="2"/>
    </font>
    <font>
      <b/>
      <i/>
      <sz val="8"/>
      <name val="Calibri"/>
      <family val="2"/>
    </font>
    <font>
      <b/>
      <i/>
      <sz val="8"/>
      <color indexed="8"/>
      <name val="Calibri"/>
      <family val="2"/>
    </font>
    <font>
      <i/>
      <sz val="8"/>
      <name val="Calibri"/>
      <family val="2"/>
    </font>
    <font>
      <b/>
      <i/>
      <vertAlign val="superscript"/>
      <sz val="11"/>
      <color indexed="12"/>
      <name val="Cambria"/>
      <family val="1"/>
    </font>
    <font>
      <b/>
      <i/>
      <vertAlign val="subscript"/>
      <sz val="11"/>
      <color indexed="12"/>
      <name val="Calibri"/>
      <family val="2"/>
    </font>
    <font>
      <b/>
      <vertAlign val="superscript"/>
      <sz val="11"/>
      <color indexed="9"/>
      <name val="Calibri"/>
      <family val="2"/>
    </font>
    <font>
      <b/>
      <sz val="11"/>
      <color indexed="12"/>
      <name val="Calibri"/>
      <family val="2"/>
    </font>
    <font>
      <b/>
      <vertAlign val="subscript"/>
      <sz val="11"/>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9" fillId="0" borderId="0">
      <alignment/>
      <protection/>
    </xf>
    <xf numFmtId="0" fontId="1" fillId="32" borderId="7" applyNumberFormat="0" applyFont="0" applyAlignment="0" applyProtection="0"/>
    <xf numFmtId="0" fontId="76" fillId="27" borderId="8" applyNumberFormat="0" applyAlignment="0" applyProtection="0"/>
    <xf numFmtId="9" fontId="1"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47">
    <xf numFmtId="0" fontId="0" fillId="0" borderId="0" xfId="0" applyFont="1" applyAlignment="1">
      <alignment/>
    </xf>
    <xf numFmtId="0" fontId="8" fillId="33" borderId="0" xfId="0" applyFont="1" applyFill="1" applyBorder="1" applyAlignment="1" applyProtection="1">
      <alignment horizontal="center" vertical="center"/>
      <protection hidden="1"/>
    </xf>
    <xf numFmtId="0" fontId="2" fillId="34" borderId="1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2" fillId="34" borderId="11" xfId="0" applyFont="1" applyFill="1" applyBorder="1" applyAlignment="1" applyProtection="1">
      <alignment horizontal="center" vertical="center"/>
      <protection hidden="1"/>
    </xf>
    <xf numFmtId="0" fontId="3" fillId="35" borderId="12" xfId="0" applyFont="1" applyFill="1" applyBorder="1" applyAlignment="1" applyProtection="1">
      <alignment horizontal="center" vertical="center"/>
      <protection hidden="1"/>
    </xf>
    <xf numFmtId="0" fontId="3" fillId="35" borderId="0" xfId="0" applyFont="1" applyFill="1" applyBorder="1" applyAlignment="1" applyProtection="1">
      <alignment horizontal="center" vertical="center"/>
      <protection hidden="1"/>
    </xf>
    <xf numFmtId="0" fontId="3" fillId="36" borderId="11" xfId="0" applyFont="1" applyFill="1" applyBorder="1" applyAlignment="1" applyProtection="1">
      <alignment horizontal="center" vertical="center"/>
      <protection hidden="1"/>
    </xf>
    <xf numFmtId="0" fontId="3" fillId="36" borderId="0" xfId="0" applyFont="1" applyFill="1" applyBorder="1" applyAlignment="1" applyProtection="1">
      <alignment horizontal="center" vertical="center"/>
      <protection hidden="1"/>
    </xf>
    <xf numFmtId="0" fontId="3" fillId="35" borderId="10" xfId="0" applyFont="1" applyFill="1" applyBorder="1" applyAlignment="1" applyProtection="1">
      <alignment horizontal="center" vertical="center"/>
      <protection hidden="1"/>
    </xf>
    <xf numFmtId="0" fontId="11" fillId="34" borderId="0" xfId="0" applyFont="1" applyFill="1" applyBorder="1" applyAlignment="1" applyProtection="1">
      <alignment horizontal="center" vertical="center"/>
      <protection hidden="1"/>
    </xf>
    <xf numFmtId="0" fontId="27" fillId="36" borderId="0" xfId="0" applyFont="1" applyFill="1" applyBorder="1" applyAlignment="1" applyProtection="1">
      <alignment horizontal="center" vertical="center"/>
      <protection hidden="1"/>
    </xf>
    <xf numFmtId="0" fontId="0" fillId="36" borderId="0" xfId="0" applyFill="1" applyBorder="1" applyAlignment="1" applyProtection="1">
      <alignment vertical="center"/>
      <protection hidden="1"/>
    </xf>
    <xf numFmtId="0" fontId="15" fillId="36" borderId="0" xfId="0" applyFont="1" applyFill="1" applyBorder="1" applyAlignment="1" applyProtection="1">
      <alignment vertical="center"/>
      <protection hidden="1"/>
    </xf>
    <xf numFmtId="0" fontId="15" fillId="36" borderId="0" xfId="0" applyFont="1" applyFill="1" applyBorder="1" applyAlignment="1" applyProtection="1">
      <alignment horizontal="right" vertical="center"/>
      <protection hidden="1"/>
    </xf>
    <xf numFmtId="1" fontId="28" fillId="36" borderId="0" xfId="0" applyNumberFormat="1" applyFont="1" applyFill="1" applyBorder="1" applyAlignment="1" applyProtection="1">
      <alignment vertical="center"/>
      <protection locked="0"/>
    </xf>
    <xf numFmtId="2" fontId="28" fillId="36" borderId="0" xfId="0" applyNumberFormat="1" applyFont="1" applyFill="1" applyBorder="1" applyAlignment="1" applyProtection="1">
      <alignment vertical="center"/>
      <protection locked="0"/>
    </xf>
    <xf numFmtId="164" fontId="28" fillId="36" borderId="0" xfId="0" applyNumberFormat="1" applyFont="1" applyFill="1" applyBorder="1" applyAlignment="1" applyProtection="1">
      <alignment vertical="center"/>
      <protection locked="0"/>
    </xf>
    <xf numFmtId="0" fontId="0" fillId="36" borderId="0" xfId="0" applyFill="1" applyBorder="1" applyAlignment="1" applyProtection="1">
      <alignment horizontal="right" vertical="center"/>
      <protection hidden="1"/>
    </xf>
    <xf numFmtId="0" fontId="0" fillId="36" borderId="0" xfId="0" applyFont="1" applyFill="1" applyBorder="1" applyAlignment="1" applyProtection="1">
      <alignment vertical="center"/>
      <protection hidden="1"/>
    </xf>
    <xf numFmtId="0" fontId="0" fillId="36" borderId="0" xfId="0" applyFont="1" applyFill="1" applyBorder="1" applyAlignment="1" applyProtection="1">
      <alignment horizontal="right" vertical="center"/>
      <protection hidden="1"/>
    </xf>
    <xf numFmtId="0" fontId="29" fillId="36" borderId="0" xfId="0" applyFont="1" applyFill="1" applyBorder="1" applyAlignment="1" applyProtection="1">
      <alignment horizontal="right" vertical="center"/>
      <protection hidden="1"/>
    </xf>
    <xf numFmtId="0" fontId="29" fillId="36" borderId="0" xfId="0" applyFont="1" applyFill="1" applyBorder="1" applyAlignment="1" applyProtection="1">
      <alignment vertical="center"/>
      <protection hidden="1"/>
    </xf>
    <xf numFmtId="0" fontId="28" fillId="36" borderId="0" xfId="0" applyFont="1" applyFill="1" applyBorder="1" applyAlignment="1" applyProtection="1">
      <alignment vertical="center"/>
      <protection locked="0"/>
    </xf>
    <xf numFmtId="1" fontId="28" fillId="36" borderId="0" xfId="0" applyNumberFormat="1" applyFont="1" applyFill="1" applyBorder="1" applyAlignment="1" applyProtection="1">
      <alignment vertical="center"/>
      <protection hidden="1"/>
    </xf>
    <xf numFmtId="164" fontId="30" fillId="36" borderId="0" xfId="0" applyNumberFormat="1" applyFont="1" applyFill="1" applyBorder="1" applyAlignment="1" applyProtection="1">
      <alignment horizontal="right" vertical="center"/>
      <protection hidden="1"/>
    </xf>
    <xf numFmtId="0" fontId="31" fillId="36" borderId="0" xfId="0" applyFont="1" applyFill="1" applyBorder="1" applyAlignment="1" applyProtection="1">
      <alignment vertical="center"/>
      <protection locked="0"/>
    </xf>
    <xf numFmtId="164" fontId="18" fillId="36" borderId="0" xfId="0" applyNumberFormat="1" applyFont="1" applyFill="1" applyBorder="1" applyAlignment="1" applyProtection="1">
      <alignment horizontal="right" vertical="center"/>
      <protection hidden="1"/>
    </xf>
    <xf numFmtId="1" fontId="31" fillId="36" borderId="0" xfId="0" applyNumberFormat="1" applyFont="1" applyFill="1" applyBorder="1" applyAlignment="1" applyProtection="1">
      <alignment horizontal="right" vertical="center"/>
      <protection locked="0"/>
    </xf>
    <xf numFmtId="164" fontId="32" fillId="36" borderId="0" xfId="0" applyNumberFormat="1" applyFont="1" applyFill="1" applyBorder="1" applyAlignment="1" applyProtection="1">
      <alignment vertical="center"/>
      <protection hidden="1"/>
    </xf>
    <xf numFmtId="0" fontId="11" fillId="36" borderId="0" xfId="0" applyFont="1" applyFill="1" applyBorder="1" applyAlignment="1" applyProtection="1">
      <alignment horizontal="center" vertical="center"/>
      <protection hidden="1"/>
    </xf>
    <xf numFmtId="0" fontId="11" fillId="36" borderId="0" xfId="0" applyFont="1" applyFill="1" applyBorder="1" applyAlignment="1" applyProtection="1">
      <alignment horizontal="left" vertical="center"/>
      <protection hidden="1"/>
    </xf>
    <xf numFmtId="0" fontId="21" fillId="36" borderId="0" xfId="0" applyFont="1" applyFill="1" applyBorder="1" applyAlignment="1" applyProtection="1">
      <alignment vertical="center"/>
      <protection hidden="1"/>
    </xf>
    <xf numFmtId="0" fontId="27" fillId="36" borderId="0" xfId="0" applyFont="1" applyFill="1" applyBorder="1" applyAlignment="1" applyProtection="1">
      <alignment vertical="center"/>
      <protection hidden="1"/>
    </xf>
    <xf numFmtId="0" fontId="18" fillId="36" borderId="0" xfId="0" applyFont="1" applyFill="1" applyBorder="1" applyAlignment="1" applyProtection="1">
      <alignment vertical="center"/>
      <protection hidden="1"/>
    </xf>
    <xf numFmtId="0" fontId="21" fillId="36" borderId="13" xfId="0" applyFont="1" applyFill="1" applyBorder="1" applyAlignment="1" applyProtection="1">
      <alignment vertical="center"/>
      <protection hidden="1"/>
    </xf>
    <xf numFmtId="0" fontId="0" fillId="36" borderId="14" xfId="0" applyFont="1" applyFill="1" applyBorder="1" applyAlignment="1" applyProtection="1">
      <alignment vertical="center"/>
      <protection hidden="1"/>
    </xf>
    <xf numFmtId="0" fontId="0" fillId="36" borderId="13" xfId="0" applyFont="1" applyFill="1" applyBorder="1" applyAlignment="1" applyProtection="1">
      <alignment vertical="center"/>
      <protection hidden="1"/>
    </xf>
    <xf numFmtId="0" fontId="15" fillId="36" borderId="14" xfId="0" applyFont="1" applyFill="1" applyBorder="1" applyAlignment="1" applyProtection="1">
      <alignment vertical="center"/>
      <protection hidden="1"/>
    </xf>
    <xf numFmtId="0" fontId="29" fillId="36" borderId="13" xfId="0" applyFont="1" applyFill="1" applyBorder="1" applyAlignment="1" applyProtection="1">
      <alignment vertical="center"/>
      <protection hidden="1"/>
    </xf>
    <xf numFmtId="0" fontId="15" fillId="36" borderId="13" xfId="0" applyFont="1" applyFill="1" applyBorder="1" applyAlignment="1" applyProtection="1">
      <alignment vertical="center"/>
      <protection hidden="1"/>
    </xf>
    <xf numFmtId="0" fontId="15" fillId="36" borderId="0" xfId="0" applyFont="1" applyFill="1" applyBorder="1" applyAlignment="1" applyProtection="1">
      <alignment horizontal="left" vertical="center"/>
      <protection hidden="1"/>
    </xf>
    <xf numFmtId="164" fontId="30" fillId="36" borderId="0" xfId="0" applyNumberFormat="1" applyFont="1" applyFill="1" applyBorder="1" applyAlignment="1" applyProtection="1">
      <alignment vertical="center"/>
      <protection hidden="1"/>
    </xf>
    <xf numFmtId="164" fontId="33" fillId="36" borderId="0" xfId="0" applyNumberFormat="1" applyFont="1" applyFill="1" applyBorder="1" applyAlignment="1" applyProtection="1">
      <alignment vertical="center"/>
      <protection hidden="1"/>
    </xf>
    <xf numFmtId="2" fontId="30" fillId="36" borderId="0" xfId="0" applyNumberFormat="1" applyFont="1" applyFill="1" applyBorder="1" applyAlignment="1" applyProtection="1">
      <alignment vertical="center"/>
      <protection hidden="1"/>
    </xf>
    <xf numFmtId="1" fontId="30" fillId="36" borderId="0" xfId="0" applyNumberFormat="1" applyFont="1" applyFill="1" applyBorder="1" applyAlignment="1" applyProtection="1">
      <alignment vertical="center"/>
      <protection hidden="1"/>
    </xf>
    <xf numFmtId="164" fontId="33" fillId="36" borderId="0" xfId="0" applyNumberFormat="1" applyFont="1" applyFill="1" applyBorder="1" applyAlignment="1" applyProtection="1">
      <alignment horizontal="right" vertical="center"/>
      <protection hidden="1"/>
    </xf>
    <xf numFmtId="0" fontId="18" fillId="36" borderId="0" xfId="0" applyFont="1" applyFill="1" applyBorder="1" applyAlignment="1" applyProtection="1">
      <alignment horizontal="left" vertical="top" wrapText="1"/>
      <protection hidden="1"/>
    </xf>
    <xf numFmtId="0" fontId="18" fillId="36" borderId="0" xfId="0" applyFont="1" applyFill="1" applyBorder="1" applyAlignment="1" applyProtection="1">
      <alignment horizontal="left" vertical="top"/>
      <protection hidden="1"/>
    </xf>
    <xf numFmtId="0" fontId="34" fillId="36" borderId="0" xfId="0" applyFont="1" applyFill="1" applyBorder="1" applyAlignment="1" applyProtection="1">
      <alignment horizontal="left" vertical="top" wrapText="1"/>
      <protection hidden="1"/>
    </xf>
    <xf numFmtId="0" fontId="34" fillId="36" borderId="0" xfId="0" applyFont="1" applyFill="1" applyBorder="1" applyAlignment="1" applyProtection="1">
      <alignment horizontal="left" vertical="top"/>
      <protection hidden="1"/>
    </xf>
    <xf numFmtId="0" fontId="29" fillId="36" borderId="0" xfId="0" applyFont="1" applyFill="1" applyAlignment="1" applyProtection="1">
      <alignment/>
      <protection hidden="1"/>
    </xf>
    <xf numFmtId="0" fontId="34" fillId="36" borderId="0" xfId="57" applyFont="1" applyFill="1" applyAlignment="1" applyProtection="1">
      <alignment horizontal="left" vertical="top"/>
      <protection hidden="1"/>
    </xf>
    <xf numFmtId="2" fontId="28" fillId="36" borderId="0" xfId="0" applyNumberFormat="1" applyFont="1" applyFill="1" applyBorder="1" applyAlignment="1" applyProtection="1">
      <alignment vertical="center"/>
      <protection hidden="1"/>
    </xf>
    <xf numFmtId="0" fontId="28" fillId="36" borderId="0" xfId="0" applyFont="1" applyFill="1" applyBorder="1" applyAlignment="1" applyProtection="1">
      <alignment vertical="center"/>
      <protection hidden="1"/>
    </xf>
    <xf numFmtId="164" fontId="28" fillId="36" borderId="0" xfId="0" applyNumberFormat="1" applyFont="1" applyFill="1" applyBorder="1" applyAlignment="1" applyProtection="1">
      <alignment vertical="center"/>
      <protection hidden="1"/>
    </xf>
    <xf numFmtId="0" fontId="31" fillId="36" borderId="0" xfId="0" applyFont="1" applyFill="1" applyBorder="1" applyAlignment="1" applyProtection="1">
      <alignment vertical="center"/>
      <protection hidden="1"/>
    </xf>
    <xf numFmtId="1" fontId="31" fillId="36" borderId="0" xfId="0" applyNumberFormat="1" applyFont="1" applyFill="1" applyBorder="1" applyAlignment="1" applyProtection="1">
      <alignment horizontal="right" vertical="center"/>
      <protection hidden="1"/>
    </xf>
    <xf numFmtId="0" fontId="29" fillId="36" borderId="14" xfId="0" applyFont="1" applyFill="1" applyBorder="1" applyAlignment="1" applyProtection="1">
      <alignment vertical="center"/>
      <protection hidden="1"/>
    </xf>
    <xf numFmtId="0" fontId="11" fillId="34" borderId="15" xfId="0" applyFont="1" applyFill="1" applyBorder="1" applyAlignment="1" applyProtection="1">
      <alignment horizontal="center" vertical="center"/>
      <protection hidden="1"/>
    </xf>
    <xf numFmtId="0" fontId="11" fillId="34" borderId="16" xfId="0" applyFont="1" applyFill="1" applyBorder="1" applyAlignment="1" applyProtection="1">
      <alignment horizontal="center" vertical="center"/>
      <protection hidden="1"/>
    </xf>
    <xf numFmtId="0" fontId="29" fillId="36" borderId="14" xfId="0" applyFont="1" applyFill="1" applyBorder="1" applyAlignment="1" applyProtection="1">
      <alignment horizontal="left" vertical="center"/>
      <protection hidden="1"/>
    </xf>
    <xf numFmtId="0" fontId="18" fillId="36" borderId="0" xfId="0" applyFont="1" applyFill="1" applyBorder="1" applyAlignment="1" applyProtection="1">
      <alignment horizontal="left" vertical="center"/>
      <protection hidden="1"/>
    </xf>
    <xf numFmtId="0" fontId="18" fillId="36" borderId="0" xfId="0" applyFont="1" applyFill="1" applyBorder="1" applyAlignment="1" applyProtection="1">
      <alignment horizontal="right" vertical="center"/>
      <protection hidden="1"/>
    </xf>
    <xf numFmtId="0" fontId="21" fillId="36" borderId="0" xfId="0" applyFont="1" applyFill="1" applyBorder="1" applyAlignment="1" applyProtection="1">
      <alignment horizontal="right" vertical="center"/>
      <protection hidden="1"/>
    </xf>
    <xf numFmtId="0" fontId="18" fillId="36" borderId="13" xfId="0" applyFont="1" applyFill="1" applyBorder="1" applyAlignment="1" applyProtection="1">
      <alignment vertical="center"/>
      <protection hidden="1"/>
    </xf>
    <xf numFmtId="164" fontId="18" fillId="36" borderId="0" xfId="0" applyNumberFormat="1" applyFont="1" applyFill="1" applyBorder="1" applyAlignment="1" applyProtection="1">
      <alignment vertical="center"/>
      <protection hidden="1"/>
    </xf>
    <xf numFmtId="164" fontId="35" fillId="36" borderId="0" xfId="0" applyNumberFormat="1" applyFont="1" applyFill="1" applyBorder="1" applyAlignment="1" applyProtection="1">
      <alignment vertical="center"/>
      <protection hidden="1"/>
    </xf>
    <xf numFmtId="0" fontId="35" fillId="36" borderId="0" xfId="0" applyFont="1" applyFill="1" applyBorder="1" applyAlignment="1" applyProtection="1">
      <alignment horizontal="right" vertical="center"/>
      <protection hidden="1"/>
    </xf>
    <xf numFmtId="0" fontId="36" fillId="36" borderId="0" xfId="0" applyFont="1" applyFill="1" applyBorder="1" applyAlignment="1" applyProtection="1">
      <alignment vertical="center"/>
      <protection hidden="1"/>
    </xf>
    <xf numFmtId="1" fontId="35" fillId="36" borderId="0" xfId="0" applyNumberFormat="1" applyFont="1" applyFill="1" applyBorder="1" applyAlignment="1" applyProtection="1">
      <alignment vertical="center"/>
      <protection hidden="1"/>
    </xf>
    <xf numFmtId="0" fontId="35" fillId="36" borderId="0" xfId="0" applyFont="1" applyFill="1" applyBorder="1" applyAlignment="1" applyProtection="1">
      <alignment vertical="center"/>
      <protection hidden="1"/>
    </xf>
    <xf numFmtId="2" fontId="35" fillId="36" borderId="0" xfId="0" applyNumberFormat="1" applyFont="1" applyFill="1" applyBorder="1" applyAlignment="1" applyProtection="1">
      <alignment vertical="center"/>
      <protection hidden="1"/>
    </xf>
    <xf numFmtId="164" fontId="35" fillId="36" borderId="0" xfId="0" applyNumberFormat="1" applyFont="1" applyFill="1" applyBorder="1" applyAlignment="1" applyProtection="1">
      <alignment horizontal="right" vertical="center"/>
      <protection hidden="1"/>
    </xf>
    <xf numFmtId="0" fontId="35" fillId="36" borderId="0" xfId="0" applyFont="1" applyFill="1" applyBorder="1" applyAlignment="1" applyProtection="1">
      <alignment horizontal="left" vertical="top"/>
      <protection hidden="1"/>
    </xf>
    <xf numFmtId="0" fontId="3" fillId="35" borderId="0" xfId="0" applyFont="1" applyFill="1" applyBorder="1" applyAlignment="1" applyProtection="1">
      <alignment horizontal="left" vertical="center"/>
      <protection hidden="1"/>
    </xf>
    <xf numFmtId="0" fontId="3" fillId="36" borderId="0" xfId="0" applyFont="1" applyFill="1" applyBorder="1" applyAlignment="1" applyProtection="1">
      <alignment horizontal="left" vertical="center"/>
      <protection hidden="1"/>
    </xf>
    <xf numFmtId="0" fontId="43" fillId="36" borderId="0" xfId="0" applyFont="1" applyFill="1" applyBorder="1" applyAlignment="1" applyProtection="1">
      <alignment vertical="center"/>
      <protection hidden="1"/>
    </xf>
    <xf numFmtId="0" fontId="2" fillId="34" borderId="10" xfId="0" applyFont="1" applyFill="1" applyBorder="1" applyAlignment="1" applyProtection="1">
      <alignment horizontal="center" vertical="center"/>
      <protection hidden="1"/>
    </xf>
    <xf numFmtId="0" fontId="2" fillId="34" borderId="11" xfId="0" applyFont="1" applyFill="1" applyBorder="1" applyAlignment="1" applyProtection="1">
      <alignment horizontal="center" vertical="center"/>
      <protection hidden="1"/>
    </xf>
    <xf numFmtId="0" fontId="8" fillId="33" borderId="17" xfId="0" applyFont="1" applyFill="1" applyBorder="1" applyAlignment="1" applyProtection="1">
      <alignment horizontal="left" vertical="center"/>
      <protection hidden="1"/>
    </xf>
    <xf numFmtId="0" fontId="8" fillId="33" borderId="18" xfId="0" applyFont="1" applyFill="1" applyBorder="1" applyAlignment="1" applyProtection="1">
      <alignment horizontal="left" vertical="center"/>
      <protection hidden="1"/>
    </xf>
    <xf numFmtId="0" fontId="8" fillId="33" borderId="19" xfId="0" applyFont="1" applyFill="1" applyBorder="1" applyAlignment="1" applyProtection="1">
      <alignment horizontal="left" vertical="center"/>
      <protection hidden="1"/>
    </xf>
    <xf numFmtId="0" fontId="2" fillId="34" borderId="15" xfId="0" applyFont="1" applyFill="1" applyBorder="1" applyAlignment="1" applyProtection="1">
      <alignment horizontal="left" vertical="center"/>
      <protection hidden="1"/>
    </xf>
    <xf numFmtId="0" fontId="2" fillId="34" borderId="0" xfId="0" applyFont="1" applyFill="1" applyBorder="1" applyAlignment="1" applyProtection="1">
      <alignment horizontal="left" vertical="center"/>
      <protection hidden="1"/>
    </xf>
    <xf numFmtId="0" fontId="2" fillId="34" borderId="20" xfId="0" applyFont="1" applyFill="1" applyBorder="1" applyAlignment="1" applyProtection="1">
      <alignment horizontal="left" vertical="center"/>
      <protection hidden="1"/>
    </xf>
    <xf numFmtId="0" fontId="11" fillId="34" borderId="21" xfId="0" applyFont="1" applyFill="1" applyBorder="1" applyAlignment="1" applyProtection="1">
      <alignment horizontal="left" vertical="center"/>
      <protection hidden="1"/>
    </xf>
    <xf numFmtId="0" fontId="11" fillId="34" borderId="22" xfId="0" applyFont="1" applyFill="1" applyBorder="1" applyAlignment="1" applyProtection="1">
      <alignment horizontal="left" vertical="center"/>
      <protection hidden="1"/>
    </xf>
    <xf numFmtId="0" fontId="11" fillId="34" borderId="23" xfId="0" applyFont="1" applyFill="1" applyBorder="1" applyAlignment="1" applyProtection="1">
      <alignment horizontal="left" vertical="center"/>
      <protection hidden="1"/>
    </xf>
    <xf numFmtId="0" fontId="11" fillId="34" borderId="0" xfId="0" applyFont="1" applyFill="1" applyBorder="1" applyAlignment="1" applyProtection="1">
      <alignment horizontal="left" vertical="center"/>
      <protection hidden="1"/>
    </xf>
    <xf numFmtId="0" fontId="11" fillId="34" borderId="20" xfId="0" applyFont="1" applyFill="1" applyBorder="1" applyAlignment="1" applyProtection="1">
      <alignment horizontal="left" vertical="center"/>
      <protection hidden="1"/>
    </xf>
    <xf numFmtId="0" fontId="11" fillId="34" borderId="24" xfId="0" applyFont="1" applyFill="1" applyBorder="1" applyAlignment="1" applyProtection="1">
      <alignment horizontal="left" vertical="center"/>
      <protection hidden="1"/>
    </xf>
    <xf numFmtId="0" fontId="11" fillId="34" borderId="25" xfId="0" applyFont="1" applyFill="1" applyBorder="1" applyAlignment="1" applyProtection="1">
      <alignment horizontal="left" vertical="center"/>
      <protection hidden="1"/>
    </xf>
    <xf numFmtId="0" fontId="37" fillId="36" borderId="0" xfId="0" applyFont="1" applyFill="1" applyBorder="1" applyAlignment="1" applyProtection="1">
      <alignment horizontal="right"/>
      <protection hidden="1"/>
    </xf>
    <xf numFmtId="0" fontId="38" fillId="36" borderId="0" xfId="0" applyFont="1" applyFill="1" applyBorder="1" applyAlignment="1" applyProtection="1">
      <alignment horizontal="right" vertical="top"/>
      <protection hidden="1"/>
    </xf>
    <xf numFmtId="0" fontId="11" fillId="34" borderId="15" xfId="0" applyFont="1" applyFill="1" applyBorder="1" applyAlignment="1" applyProtection="1">
      <alignment horizontal="left" vertical="center"/>
      <protection hidden="1"/>
    </xf>
    <xf numFmtId="0" fontId="8" fillId="33" borderId="0" xfId="0" applyFont="1" applyFill="1" applyBorder="1" applyAlignment="1" applyProtection="1">
      <alignment horizontal="left" vertical="center"/>
      <protection hidden="1"/>
    </xf>
    <xf numFmtId="0" fontId="2" fillId="34" borderId="0" xfId="0" applyFont="1" applyFill="1" applyBorder="1" applyAlignment="1" applyProtection="1">
      <alignment horizontal="center" vertical="center"/>
      <protection hidden="1"/>
    </xf>
    <xf numFmtId="0" fontId="38" fillId="36" borderId="26" xfId="0" applyFont="1" applyFill="1" applyBorder="1" applyAlignment="1" applyProtection="1">
      <alignment horizontal="right" vertical="top"/>
      <protection hidden="1"/>
    </xf>
    <xf numFmtId="0" fontId="38" fillId="36" borderId="27" xfId="0" applyFont="1" applyFill="1" applyBorder="1" applyAlignment="1" applyProtection="1">
      <alignment horizontal="right" vertical="top"/>
      <protection hidden="1"/>
    </xf>
    <xf numFmtId="0" fontId="38" fillId="36" borderId="28" xfId="0" applyFont="1" applyFill="1" applyBorder="1" applyAlignment="1" applyProtection="1">
      <alignment horizontal="right" vertical="top"/>
      <protection hidden="1"/>
    </xf>
    <xf numFmtId="0" fontId="38" fillId="36" borderId="14" xfId="0" applyFont="1" applyFill="1" applyBorder="1" applyAlignment="1" applyProtection="1">
      <alignment horizontal="right"/>
      <protection hidden="1"/>
    </xf>
    <xf numFmtId="0" fontId="38" fillId="36" borderId="0" xfId="0" applyFont="1" applyFill="1" applyBorder="1" applyAlignment="1" applyProtection="1">
      <alignment horizontal="right"/>
      <protection hidden="1"/>
    </xf>
    <xf numFmtId="0" fontId="38" fillId="36" borderId="13" xfId="0" applyFont="1" applyFill="1" applyBorder="1" applyAlignment="1" applyProtection="1">
      <alignment horizontal="right"/>
      <protection hidden="1"/>
    </xf>
    <xf numFmtId="0" fontId="27" fillId="36" borderId="29" xfId="0" applyFont="1" applyFill="1" applyBorder="1" applyAlignment="1" applyProtection="1">
      <alignment horizontal="center" vertical="center"/>
      <protection hidden="1"/>
    </xf>
    <xf numFmtId="0" fontId="27" fillId="36" borderId="30" xfId="0" applyFont="1" applyFill="1" applyBorder="1" applyAlignment="1" applyProtection="1">
      <alignment horizontal="center" vertical="center"/>
      <protection hidden="1"/>
    </xf>
    <xf numFmtId="0" fontId="27" fillId="36" borderId="31" xfId="0" applyFont="1" applyFill="1" applyBorder="1" applyAlignment="1" applyProtection="1">
      <alignment horizontal="center" vertical="center"/>
      <protection hidden="1"/>
    </xf>
    <xf numFmtId="0" fontId="27" fillId="36" borderId="14" xfId="0" applyFont="1" applyFill="1" applyBorder="1" applyAlignment="1" applyProtection="1">
      <alignment horizontal="center" vertical="center"/>
      <protection hidden="1"/>
    </xf>
    <xf numFmtId="0" fontId="27" fillId="36" borderId="0" xfId="0" applyFont="1" applyFill="1" applyBorder="1" applyAlignment="1" applyProtection="1">
      <alignment horizontal="center" vertical="center"/>
      <protection hidden="1"/>
    </xf>
    <xf numFmtId="0" fontId="27" fillId="36" borderId="13" xfId="0" applyFont="1" applyFill="1" applyBorder="1" applyAlignment="1" applyProtection="1">
      <alignment horizontal="center" vertical="center"/>
      <protection hidden="1"/>
    </xf>
    <xf numFmtId="0" fontId="39" fillId="36" borderId="14" xfId="0" applyFont="1" applyFill="1" applyBorder="1" applyAlignment="1" applyProtection="1">
      <alignment horizontal="center" vertical="center"/>
      <protection hidden="1"/>
    </xf>
    <xf numFmtId="0" fontId="39" fillId="36" borderId="0" xfId="0" applyFont="1" applyFill="1" applyBorder="1" applyAlignment="1" applyProtection="1">
      <alignment horizontal="center" vertical="center"/>
      <protection hidden="1"/>
    </xf>
    <xf numFmtId="0" fontId="39" fillId="36" borderId="13" xfId="0" applyFont="1" applyFill="1" applyBorder="1" applyAlignment="1" applyProtection="1">
      <alignment horizontal="center" vertical="center"/>
      <protection hidden="1"/>
    </xf>
    <xf numFmtId="0" fontId="18" fillId="36" borderId="14" xfId="0" applyFont="1" applyFill="1" applyBorder="1" applyAlignment="1" applyProtection="1">
      <alignment horizontal="left" vertical="center"/>
      <protection hidden="1"/>
    </xf>
    <xf numFmtId="0" fontId="18" fillId="36" borderId="0" xfId="0" applyFont="1" applyFill="1" applyBorder="1" applyAlignment="1" applyProtection="1">
      <alignment horizontal="left" vertical="center"/>
      <protection hidden="1"/>
    </xf>
    <xf numFmtId="0" fontId="18" fillId="36" borderId="13" xfId="0" applyFont="1" applyFill="1" applyBorder="1" applyAlignment="1" applyProtection="1">
      <alignment horizontal="left" vertical="center"/>
      <protection hidden="1"/>
    </xf>
    <xf numFmtId="0" fontId="15" fillId="36" borderId="0" xfId="0" applyFont="1" applyFill="1" applyBorder="1" applyAlignment="1" applyProtection="1">
      <alignment horizontal="left" vertical="center"/>
      <protection hidden="1"/>
    </xf>
    <xf numFmtId="2" fontId="3" fillId="36" borderId="0" xfId="0" applyNumberFormat="1" applyFont="1" applyFill="1" applyBorder="1" applyAlignment="1" applyProtection="1">
      <alignment horizontal="right" vertical="center"/>
      <protection hidden="1"/>
    </xf>
    <xf numFmtId="0" fontId="3" fillId="36" borderId="0" xfId="0" applyFont="1" applyFill="1" applyBorder="1" applyAlignment="1" applyProtection="1">
      <alignment horizontal="right" vertical="center"/>
      <protection hidden="1"/>
    </xf>
    <xf numFmtId="1" fontId="3" fillId="36" borderId="0" xfId="0" applyNumberFormat="1" applyFont="1" applyFill="1" applyBorder="1" applyAlignment="1" applyProtection="1">
      <alignment horizontal="center" vertical="center"/>
      <protection hidden="1"/>
    </xf>
    <xf numFmtId="0" fontId="3" fillId="36" borderId="0" xfId="0" applyFont="1" applyFill="1" applyBorder="1" applyAlignment="1" applyProtection="1">
      <alignment horizontal="center" vertical="center"/>
      <protection hidden="1"/>
    </xf>
    <xf numFmtId="0" fontId="29" fillId="36" borderId="14" xfId="0" applyFont="1" applyFill="1" applyBorder="1" applyAlignment="1" applyProtection="1">
      <alignment horizontal="center" vertical="center"/>
      <protection hidden="1"/>
    </xf>
    <xf numFmtId="0" fontId="29" fillId="36" borderId="0" xfId="0" applyFont="1" applyFill="1" applyBorder="1" applyAlignment="1" applyProtection="1">
      <alignment horizontal="center" vertical="center"/>
      <protection hidden="1"/>
    </xf>
    <xf numFmtId="0" fontId="29" fillId="36" borderId="13" xfId="0" applyFont="1" applyFill="1" applyBorder="1" applyAlignment="1" applyProtection="1">
      <alignment horizontal="center" vertical="center"/>
      <protection hidden="1"/>
    </xf>
    <xf numFmtId="0" fontId="29" fillId="36" borderId="14" xfId="0" applyFont="1" applyFill="1" applyBorder="1" applyAlignment="1" applyProtection="1">
      <alignment horizontal="left" vertical="center"/>
      <protection hidden="1"/>
    </xf>
    <xf numFmtId="0" fontId="29" fillId="36" borderId="0" xfId="0" applyFont="1" applyFill="1" applyBorder="1" applyAlignment="1" applyProtection="1">
      <alignment horizontal="left" vertical="center"/>
      <protection hidden="1"/>
    </xf>
    <xf numFmtId="0" fontId="29" fillId="36" borderId="13" xfId="0" applyFont="1" applyFill="1" applyBorder="1" applyAlignment="1" applyProtection="1">
      <alignment horizontal="left" vertical="center"/>
      <protection hidden="1"/>
    </xf>
    <xf numFmtId="1" fontId="3" fillId="36" borderId="0" xfId="0" applyNumberFormat="1" applyFont="1" applyFill="1" applyBorder="1" applyAlignment="1" applyProtection="1">
      <alignment horizontal="center" vertical="top"/>
      <protection hidden="1"/>
    </xf>
    <xf numFmtId="0" fontId="3" fillId="36" borderId="0" xfId="0" applyFont="1" applyFill="1" applyBorder="1" applyAlignment="1" applyProtection="1">
      <alignment horizontal="center" vertical="top"/>
      <protection hidden="1"/>
    </xf>
    <xf numFmtId="168" fontId="0" fillId="36" borderId="0" xfId="0" applyNumberFormat="1" applyFont="1" applyFill="1" applyBorder="1" applyAlignment="1" applyProtection="1">
      <alignment horizontal="center"/>
      <protection hidden="1"/>
    </xf>
    <xf numFmtId="1" fontId="3" fillId="36" borderId="13" xfId="0" applyNumberFormat="1" applyFont="1" applyFill="1" applyBorder="1" applyAlignment="1" applyProtection="1">
      <alignment horizontal="center" vertical="center"/>
      <protection hidden="1"/>
    </xf>
    <xf numFmtId="0" fontId="15" fillId="36" borderId="14" xfId="0" applyFont="1" applyFill="1" applyBorder="1" applyAlignment="1" applyProtection="1">
      <alignment horizontal="left" vertical="center"/>
      <protection hidden="1"/>
    </xf>
    <xf numFmtId="0" fontId="15" fillId="36" borderId="13" xfId="0" applyFont="1" applyFill="1" applyBorder="1" applyAlignment="1" applyProtection="1">
      <alignment horizontal="left" vertical="center"/>
      <protection hidden="1"/>
    </xf>
    <xf numFmtId="0" fontId="0" fillId="36" borderId="14" xfId="0" applyFill="1" applyBorder="1" applyAlignment="1" applyProtection="1">
      <alignment horizontal="left" vertical="center"/>
      <protection hidden="1"/>
    </xf>
    <xf numFmtId="0" fontId="0" fillId="36" borderId="0" xfId="0" applyFill="1" applyBorder="1" applyAlignment="1" applyProtection="1">
      <alignment horizontal="left" vertical="center"/>
      <protection hidden="1"/>
    </xf>
    <xf numFmtId="0" fontId="0" fillId="36" borderId="13" xfId="0" applyFill="1" applyBorder="1" applyAlignment="1" applyProtection="1">
      <alignment horizontal="left" vertical="center"/>
      <protection hidden="1"/>
    </xf>
    <xf numFmtId="0" fontId="21" fillId="36" borderId="14" xfId="0" applyFont="1" applyFill="1" applyBorder="1" applyAlignment="1" applyProtection="1">
      <alignment horizontal="left" vertical="center"/>
      <protection hidden="1"/>
    </xf>
    <xf numFmtId="0" fontId="21" fillId="36" borderId="0" xfId="0" applyFont="1" applyFill="1" applyBorder="1" applyAlignment="1" applyProtection="1">
      <alignment horizontal="left" vertical="center"/>
      <protection hidden="1"/>
    </xf>
    <xf numFmtId="0" fontId="0" fillId="36" borderId="32" xfId="0" applyFill="1" applyBorder="1" applyAlignment="1" applyProtection="1">
      <alignment horizontal="left" vertical="center"/>
      <protection hidden="1"/>
    </xf>
    <xf numFmtId="0" fontId="0" fillId="36" borderId="33" xfId="0" applyFill="1" applyBorder="1" applyAlignment="1" applyProtection="1">
      <alignment horizontal="left" vertical="center"/>
      <protection hidden="1"/>
    </xf>
    <xf numFmtId="0" fontId="0" fillId="36" borderId="34" xfId="0" applyFill="1" applyBorder="1" applyAlignment="1" applyProtection="1">
      <alignment horizontal="left" vertical="center"/>
      <protection hidden="1"/>
    </xf>
    <xf numFmtId="0" fontId="18" fillId="36" borderId="32" xfId="0" applyFont="1" applyFill="1" applyBorder="1" applyAlignment="1" applyProtection="1">
      <alignment horizontal="left" vertical="center"/>
      <protection hidden="1"/>
    </xf>
    <xf numFmtId="0" fontId="18" fillId="36" borderId="33" xfId="0" applyFont="1" applyFill="1" applyBorder="1" applyAlignment="1" applyProtection="1">
      <alignment horizontal="left" vertical="center"/>
      <protection hidden="1"/>
    </xf>
    <xf numFmtId="0" fontId="18" fillId="36" borderId="34" xfId="0" applyFont="1" applyFill="1" applyBorder="1" applyAlignment="1" applyProtection="1">
      <alignment horizontal="left" vertical="center"/>
      <protection hidden="1"/>
    </xf>
    <xf numFmtId="0" fontId="15" fillId="36" borderId="32" xfId="0" applyFont="1" applyFill="1" applyBorder="1" applyAlignment="1" applyProtection="1">
      <alignment horizontal="left" vertical="center"/>
      <protection hidden="1"/>
    </xf>
    <xf numFmtId="0" fontId="15" fillId="36" borderId="33" xfId="0" applyFont="1" applyFill="1" applyBorder="1" applyAlignment="1" applyProtection="1">
      <alignment horizontal="left" vertical="center"/>
      <protection hidden="1"/>
    </xf>
    <xf numFmtId="0" fontId="15" fillId="36" borderId="34" xfId="0" applyFont="1" applyFill="1" applyBorder="1" applyAlignment="1" applyProtection="1">
      <alignment horizontal="left"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ERTC Concrete Colum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161925</xdr:rowOff>
    </xdr:from>
    <xdr:to>
      <xdr:col>0</xdr:col>
      <xdr:colOff>1628775</xdr:colOff>
      <xdr:row>4</xdr:row>
      <xdr:rowOff>152400</xdr:rowOff>
    </xdr:to>
    <xdr:pic>
      <xdr:nvPicPr>
        <xdr:cNvPr id="1" name="Picture 10" descr="bemo.jpg"/>
        <xdr:cNvPicPr preferRelativeResize="1">
          <a:picLocks noChangeAspect="1"/>
        </xdr:cNvPicPr>
      </xdr:nvPicPr>
      <xdr:blipFill>
        <a:blip r:embed="rId1"/>
        <a:stretch>
          <a:fillRect/>
        </a:stretch>
      </xdr:blipFill>
      <xdr:spPr>
        <a:xfrm>
          <a:off x="142875" y="161925"/>
          <a:ext cx="14859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16</xdr:row>
      <xdr:rowOff>38100</xdr:rowOff>
    </xdr:from>
    <xdr:to>
      <xdr:col>4</xdr:col>
      <xdr:colOff>1676400</xdr:colOff>
      <xdr:row>20</xdr:row>
      <xdr:rowOff>28575</xdr:rowOff>
    </xdr:to>
    <xdr:pic>
      <xdr:nvPicPr>
        <xdr:cNvPr id="1" name="Picture 5" descr="bemo.jpg"/>
        <xdr:cNvPicPr preferRelativeResize="1">
          <a:picLocks noChangeAspect="1"/>
        </xdr:cNvPicPr>
      </xdr:nvPicPr>
      <xdr:blipFill>
        <a:blip r:embed="rId1"/>
        <a:stretch>
          <a:fillRect/>
        </a:stretch>
      </xdr:blipFill>
      <xdr:spPr>
        <a:xfrm>
          <a:off x="7677150" y="3590925"/>
          <a:ext cx="14859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12</xdr:row>
      <xdr:rowOff>47625</xdr:rowOff>
    </xdr:from>
    <xdr:to>
      <xdr:col>4</xdr:col>
      <xdr:colOff>1685925</xdr:colOff>
      <xdr:row>16</xdr:row>
      <xdr:rowOff>38100</xdr:rowOff>
    </xdr:to>
    <xdr:pic>
      <xdr:nvPicPr>
        <xdr:cNvPr id="1" name="Picture 5" descr="bemo.jpg"/>
        <xdr:cNvPicPr preferRelativeResize="1">
          <a:picLocks noChangeAspect="1"/>
        </xdr:cNvPicPr>
      </xdr:nvPicPr>
      <xdr:blipFill>
        <a:blip r:embed="rId1"/>
        <a:stretch>
          <a:fillRect/>
        </a:stretch>
      </xdr:blipFill>
      <xdr:spPr>
        <a:xfrm>
          <a:off x="7686675" y="2343150"/>
          <a:ext cx="14859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10</xdr:row>
      <xdr:rowOff>47625</xdr:rowOff>
    </xdr:from>
    <xdr:to>
      <xdr:col>4</xdr:col>
      <xdr:colOff>1685925</xdr:colOff>
      <xdr:row>14</xdr:row>
      <xdr:rowOff>38100</xdr:rowOff>
    </xdr:to>
    <xdr:pic>
      <xdr:nvPicPr>
        <xdr:cNvPr id="1" name="Picture 5" descr="bemo.jpg"/>
        <xdr:cNvPicPr preferRelativeResize="1">
          <a:picLocks noChangeAspect="1"/>
        </xdr:cNvPicPr>
      </xdr:nvPicPr>
      <xdr:blipFill>
        <a:blip r:embed="rId1"/>
        <a:stretch>
          <a:fillRect/>
        </a:stretch>
      </xdr:blipFill>
      <xdr:spPr>
        <a:xfrm>
          <a:off x="7686675" y="1990725"/>
          <a:ext cx="14859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25</xdr:row>
      <xdr:rowOff>123825</xdr:rowOff>
    </xdr:from>
    <xdr:to>
      <xdr:col>9</xdr:col>
      <xdr:colOff>409575</xdr:colOff>
      <xdr:row>29</xdr:row>
      <xdr:rowOff>38100</xdr:rowOff>
    </xdr:to>
    <xdr:pic>
      <xdr:nvPicPr>
        <xdr:cNvPr id="1" name="Picture 10" descr="bemo.jpg"/>
        <xdr:cNvPicPr preferRelativeResize="1">
          <a:picLocks noChangeAspect="1"/>
        </xdr:cNvPicPr>
      </xdr:nvPicPr>
      <xdr:blipFill>
        <a:blip r:embed="rId1"/>
        <a:stretch>
          <a:fillRect/>
        </a:stretch>
      </xdr:blipFill>
      <xdr:spPr>
        <a:xfrm>
          <a:off x="6610350" y="5438775"/>
          <a:ext cx="1485900" cy="752475"/>
        </a:xfrm>
        <a:prstGeom prst="rect">
          <a:avLst/>
        </a:prstGeom>
        <a:noFill/>
        <a:ln w="9525" cmpd="sng">
          <a:noFill/>
        </a:ln>
      </xdr:spPr>
    </xdr:pic>
    <xdr:clientData/>
  </xdr:twoCellAnchor>
  <xdr:twoCellAnchor editAs="oneCell">
    <xdr:from>
      <xdr:col>7</xdr:col>
      <xdr:colOff>47625</xdr:colOff>
      <xdr:row>58</xdr:row>
      <xdr:rowOff>47625</xdr:rowOff>
    </xdr:from>
    <xdr:to>
      <xdr:col>9</xdr:col>
      <xdr:colOff>409575</xdr:colOff>
      <xdr:row>62</xdr:row>
      <xdr:rowOff>38100</xdr:rowOff>
    </xdr:to>
    <xdr:pic>
      <xdr:nvPicPr>
        <xdr:cNvPr id="2" name="Picture 11" descr="bemo.jpg"/>
        <xdr:cNvPicPr preferRelativeResize="1">
          <a:picLocks noChangeAspect="1"/>
        </xdr:cNvPicPr>
      </xdr:nvPicPr>
      <xdr:blipFill>
        <a:blip r:embed="rId1"/>
        <a:stretch>
          <a:fillRect/>
        </a:stretch>
      </xdr:blipFill>
      <xdr:spPr>
        <a:xfrm>
          <a:off x="6610350" y="12030075"/>
          <a:ext cx="1485900" cy="752475"/>
        </a:xfrm>
        <a:prstGeom prst="rect">
          <a:avLst/>
        </a:prstGeom>
        <a:noFill/>
        <a:ln w="9525" cmpd="sng">
          <a:noFill/>
        </a:ln>
      </xdr:spPr>
    </xdr:pic>
    <xdr:clientData/>
  </xdr:twoCellAnchor>
  <xdr:twoCellAnchor editAs="oneCell">
    <xdr:from>
      <xdr:col>7</xdr:col>
      <xdr:colOff>47625</xdr:colOff>
      <xdr:row>92</xdr:row>
      <xdr:rowOff>123825</xdr:rowOff>
    </xdr:from>
    <xdr:to>
      <xdr:col>9</xdr:col>
      <xdr:colOff>409575</xdr:colOff>
      <xdr:row>96</xdr:row>
      <xdr:rowOff>38100</xdr:rowOff>
    </xdr:to>
    <xdr:pic>
      <xdr:nvPicPr>
        <xdr:cNvPr id="3" name="Picture 10" descr="bemo.jpg"/>
        <xdr:cNvPicPr preferRelativeResize="1">
          <a:picLocks noChangeAspect="1"/>
        </xdr:cNvPicPr>
      </xdr:nvPicPr>
      <xdr:blipFill>
        <a:blip r:embed="rId1"/>
        <a:stretch>
          <a:fillRect/>
        </a:stretch>
      </xdr:blipFill>
      <xdr:spPr>
        <a:xfrm>
          <a:off x="6610350" y="18583275"/>
          <a:ext cx="1485900" cy="676275"/>
        </a:xfrm>
        <a:prstGeom prst="rect">
          <a:avLst/>
        </a:prstGeom>
        <a:noFill/>
        <a:ln w="9525" cmpd="sng">
          <a:noFill/>
        </a:ln>
      </xdr:spPr>
    </xdr:pic>
    <xdr:clientData/>
  </xdr:twoCellAnchor>
  <xdr:twoCellAnchor editAs="oneCell">
    <xdr:from>
      <xdr:col>7</xdr:col>
      <xdr:colOff>47625</xdr:colOff>
      <xdr:row>126</xdr:row>
      <xdr:rowOff>47625</xdr:rowOff>
    </xdr:from>
    <xdr:to>
      <xdr:col>9</xdr:col>
      <xdr:colOff>409575</xdr:colOff>
      <xdr:row>130</xdr:row>
      <xdr:rowOff>38100</xdr:rowOff>
    </xdr:to>
    <xdr:pic>
      <xdr:nvPicPr>
        <xdr:cNvPr id="4" name="Picture 11" descr="bemo.jpg"/>
        <xdr:cNvPicPr preferRelativeResize="1">
          <a:picLocks noChangeAspect="1"/>
        </xdr:cNvPicPr>
      </xdr:nvPicPr>
      <xdr:blipFill>
        <a:blip r:embed="rId1"/>
        <a:stretch>
          <a:fillRect/>
        </a:stretch>
      </xdr:blipFill>
      <xdr:spPr>
        <a:xfrm>
          <a:off x="6610350" y="24984075"/>
          <a:ext cx="1485900" cy="752475"/>
        </a:xfrm>
        <a:prstGeom prst="rect">
          <a:avLst/>
        </a:prstGeom>
        <a:noFill/>
        <a:ln w="9525" cmpd="sng">
          <a:noFill/>
        </a:ln>
      </xdr:spPr>
    </xdr:pic>
    <xdr:clientData/>
  </xdr:twoCellAnchor>
  <xdr:twoCellAnchor editAs="oneCell">
    <xdr:from>
      <xdr:col>0</xdr:col>
      <xdr:colOff>152400</xdr:colOff>
      <xdr:row>68</xdr:row>
      <xdr:rowOff>180975</xdr:rowOff>
    </xdr:from>
    <xdr:to>
      <xdr:col>8</xdr:col>
      <xdr:colOff>104775</xdr:colOff>
      <xdr:row>87</xdr:row>
      <xdr:rowOff>76200</xdr:rowOff>
    </xdr:to>
    <xdr:pic>
      <xdr:nvPicPr>
        <xdr:cNvPr id="5" name="Picture 5" descr="a.wmf"/>
        <xdr:cNvPicPr preferRelativeResize="1">
          <a:picLocks noChangeAspect="1"/>
        </xdr:cNvPicPr>
      </xdr:nvPicPr>
      <xdr:blipFill>
        <a:blip r:embed="rId2"/>
        <a:srcRect l="1181" t="11654" r="944" b="10337"/>
        <a:stretch>
          <a:fillRect/>
        </a:stretch>
      </xdr:blipFill>
      <xdr:spPr>
        <a:xfrm>
          <a:off x="152400" y="14068425"/>
          <a:ext cx="7029450" cy="3514725"/>
        </a:xfrm>
        <a:prstGeom prst="rect">
          <a:avLst/>
        </a:prstGeom>
        <a:noFill/>
        <a:ln w="9525" cmpd="sng">
          <a:noFill/>
        </a:ln>
      </xdr:spPr>
    </xdr:pic>
    <xdr:clientData/>
  </xdr:twoCellAnchor>
  <xdr:twoCellAnchor>
    <xdr:from>
      <xdr:col>8</xdr:col>
      <xdr:colOff>57150</xdr:colOff>
      <xdr:row>87</xdr:row>
      <xdr:rowOff>57150</xdr:rowOff>
    </xdr:from>
    <xdr:to>
      <xdr:col>8</xdr:col>
      <xdr:colOff>57150</xdr:colOff>
      <xdr:row>90</xdr:row>
      <xdr:rowOff>123825</xdr:rowOff>
    </xdr:to>
    <xdr:sp>
      <xdr:nvSpPr>
        <xdr:cNvPr id="6" name="Straight Connector 8"/>
        <xdr:cNvSpPr>
          <a:spLocks/>
        </xdr:cNvSpPr>
      </xdr:nvSpPr>
      <xdr:spPr>
        <a:xfrm rot="5400000">
          <a:off x="7134225" y="17564100"/>
          <a:ext cx="0" cy="638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238125</xdr:colOff>
      <xdr:row>87</xdr:row>
      <xdr:rowOff>57150</xdr:rowOff>
    </xdr:from>
    <xdr:to>
      <xdr:col>0</xdr:col>
      <xdr:colOff>238125</xdr:colOff>
      <xdr:row>89</xdr:row>
      <xdr:rowOff>133350</xdr:rowOff>
    </xdr:to>
    <xdr:sp>
      <xdr:nvSpPr>
        <xdr:cNvPr id="7" name="Straight Connector 9"/>
        <xdr:cNvSpPr>
          <a:spLocks/>
        </xdr:cNvSpPr>
      </xdr:nvSpPr>
      <xdr:spPr>
        <a:xfrm rot="5400000">
          <a:off x="238125" y="17564100"/>
          <a:ext cx="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87</xdr:row>
      <xdr:rowOff>57150</xdr:rowOff>
    </xdr:from>
    <xdr:to>
      <xdr:col>8</xdr:col>
      <xdr:colOff>9525</xdr:colOff>
      <xdr:row>89</xdr:row>
      <xdr:rowOff>133350</xdr:rowOff>
    </xdr:to>
    <xdr:sp>
      <xdr:nvSpPr>
        <xdr:cNvPr id="8" name="Straight Connector 10"/>
        <xdr:cNvSpPr>
          <a:spLocks/>
        </xdr:cNvSpPr>
      </xdr:nvSpPr>
      <xdr:spPr>
        <a:xfrm rot="5400000">
          <a:off x="7086600" y="17564100"/>
          <a:ext cx="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69</xdr:row>
      <xdr:rowOff>47625</xdr:rowOff>
    </xdr:from>
    <xdr:to>
      <xdr:col>9</xdr:col>
      <xdr:colOff>142875</xdr:colOff>
      <xdr:row>69</xdr:row>
      <xdr:rowOff>47625</xdr:rowOff>
    </xdr:to>
    <xdr:sp>
      <xdr:nvSpPr>
        <xdr:cNvPr id="9" name="Straight Connector 13"/>
        <xdr:cNvSpPr>
          <a:spLocks/>
        </xdr:cNvSpPr>
      </xdr:nvSpPr>
      <xdr:spPr>
        <a:xfrm>
          <a:off x="7191375" y="14125575"/>
          <a:ext cx="638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87</xdr:row>
      <xdr:rowOff>0</xdr:rowOff>
    </xdr:from>
    <xdr:to>
      <xdr:col>9</xdr:col>
      <xdr:colOff>142875</xdr:colOff>
      <xdr:row>87</xdr:row>
      <xdr:rowOff>0</xdr:rowOff>
    </xdr:to>
    <xdr:sp>
      <xdr:nvSpPr>
        <xdr:cNvPr id="10" name="Straight Connector 14"/>
        <xdr:cNvSpPr>
          <a:spLocks/>
        </xdr:cNvSpPr>
      </xdr:nvSpPr>
      <xdr:spPr>
        <a:xfrm>
          <a:off x="7191375" y="17506950"/>
          <a:ext cx="638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86</xdr:row>
      <xdr:rowOff>142875</xdr:rowOff>
    </xdr:from>
    <xdr:to>
      <xdr:col>8</xdr:col>
      <xdr:colOff>571500</xdr:colOff>
      <xdr:row>86</xdr:row>
      <xdr:rowOff>142875</xdr:rowOff>
    </xdr:to>
    <xdr:sp>
      <xdr:nvSpPr>
        <xdr:cNvPr id="11" name="Straight Connector 15"/>
        <xdr:cNvSpPr>
          <a:spLocks/>
        </xdr:cNvSpPr>
      </xdr:nvSpPr>
      <xdr:spPr>
        <a:xfrm>
          <a:off x="7191375" y="17459325"/>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69</xdr:row>
      <xdr:rowOff>104775</xdr:rowOff>
    </xdr:from>
    <xdr:to>
      <xdr:col>8</xdr:col>
      <xdr:colOff>571500</xdr:colOff>
      <xdr:row>69</xdr:row>
      <xdr:rowOff>104775</xdr:rowOff>
    </xdr:to>
    <xdr:sp>
      <xdr:nvSpPr>
        <xdr:cNvPr id="12" name="Straight Connector 16"/>
        <xdr:cNvSpPr>
          <a:spLocks/>
        </xdr:cNvSpPr>
      </xdr:nvSpPr>
      <xdr:spPr>
        <a:xfrm>
          <a:off x="7191375" y="14182725"/>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70</xdr:row>
      <xdr:rowOff>95250</xdr:rowOff>
    </xdr:from>
    <xdr:to>
      <xdr:col>8</xdr:col>
      <xdr:colOff>390525</xdr:colOff>
      <xdr:row>70</xdr:row>
      <xdr:rowOff>95250</xdr:rowOff>
    </xdr:to>
    <xdr:sp>
      <xdr:nvSpPr>
        <xdr:cNvPr id="13" name="Straight Connector 17"/>
        <xdr:cNvSpPr>
          <a:spLocks/>
        </xdr:cNvSpPr>
      </xdr:nvSpPr>
      <xdr:spPr>
        <a:xfrm>
          <a:off x="7191375" y="14363700"/>
          <a:ext cx="276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71</xdr:row>
      <xdr:rowOff>38100</xdr:rowOff>
    </xdr:from>
    <xdr:to>
      <xdr:col>8</xdr:col>
      <xdr:colOff>295275</xdr:colOff>
      <xdr:row>71</xdr:row>
      <xdr:rowOff>38100</xdr:rowOff>
    </xdr:to>
    <xdr:sp>
      <xdr:nvSpPr>
        <xdr:cNvPr id="14" name="Straight Connector 18"/>
        <xdr:cNvSpPr>
          <a:spLocks/>
        </xdr:cNvSpPr>
      </xdr:nvSpPr>
      <xdr:spPr>
        <a:xfrm>
          <a:off x="7191375" y="14497050"/>
          <a:ext cx="180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95250</xdr:colOff>
      <xdr:row>69</xdr:row>
      <xdr:rowOff>85725</xdr:rowOff>
    </xdr:from>
    <xdr:to>
      <xdr:col>9</xdr:col>
      <xdr:colOff>514350</xdr:colOff>
      <xdr:row>70</xdr:row>
      <xdr:rowOff>133350</xdr:rowOff>
    </xdr:to>
    <xdr:sp>
      <xdr:nvSpPr>
        <xdr:cNvPr id="15" name="Line Callout 2 (Accent Bar) 21"/>
        <xdr:cNvSpPr>
          <a:spLocks/>
        </xdr:cNvSpPr>
      </xdr:nvSpPr>
      <xdr:spPr>
        <a:xfrm>
          <a:off x="7781925" y="14163675"/>
          <a:ext cx="419100" cy="238125"/>
        </a:xfrm>
        <a:prstGeom prst="accentCallout2">
          <a:avLst>
            <a:gd name="adj1" fmla="val -156041"/>
            <a:gd name="adj2" fmla="val -2921"/>
            <a:gd name="adj3" fmla="val -97347"/>
            <a:gd name="adj4" fmla="val -2615"/>
            <a:gd name="adj5" fmla="val -56629"/>
            <a:gd name="adj6" fmla="val -1629"/>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0.75</a:t>
          </a:r>
        </a:p>
      </xdr:txBody>
    </xdr:sp>
    <xdr:clientData/>
  </xdr:twoCellAnchor>
  <xdr:twoCellAnchor>
    <xdr:from>
      <xdr:col>9</xdr:col>
      <xdr:colOff>95250</xdr:colOff>
      <xdr:row>71</xdr:row>
      <xdr:rowOff>9525</xdr:rowOff>
    </xdr:from>
    <xdr:to>
      <xdr:col>9</xdr:col>
      <xdr:colOff>514350</xdr:colOff>
      <xdr:row>72</xdr:row>
      <xdr:rowOff>57150</xdr:rowOff>
    </xdr:to>
    <xdr:sp>
      <xdr:nvSpPr>
        <xdr:cNvPr id="16" name="Line Callout 2 (Accent Bar) 22"/>
        <xdr:cNvSpPr>
          <a:spLocks/>
        </xdr:cNvSpPr>
      </xdr:nvSpPr>
      <xdr:spPr>
        <a:xfrm>
          <a:off x="7781925" y="14468475"/>
          <a:ext cx="419100" cy="238125"/>
        </a:xfrm>
        <a:prstGeom prst="accentCallout2">
          <a:avLst>
            <a:gd name="adj1" fmla="val -180472"/>
            <a:gd name="adj2" fmla="val -65129"/>
            <a:gd name="adj3" fmla="val -100189"/>
            <a:gd name="adj4" fmla="val -64819"/>
            <a:gd name="adj5" fmla="val -56629"/>
            <a:gd name="adj6" fmla="val 347"/>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0.50</a:t>
          </a:r>
        </a:p>
      </xdr:txBody>
    </xdr:sp>
    <xdr:clientData/>
  </xdr:twoCellAnchor>
  <xdr:twoCellAnchor>
    <xdr:from>
      <xdr:col>9</xdr:col>
      <xdr:colOff>95250</xdr:colOff>
      <xdr:row>85</xdr:row>
      <xdr:rowOff>95250</xdr:rowOff>
    </xdr:from>
    <xdr:to>
      <xdr:col>9</xdr:col>
      <xdr:colOff>514350</xdr:colOff>
      <xdr:row>86</xdr:row>
      <xdr:rowOff>142875</xdr:rowOff>
    </xdr:to>
    <xdr:sp>
      <xdr:nvSpPr>
        <xdr:cNvPr id="17" name="Line Callout 2 (Accent Bar) 24"/>
        <xdr:cNvSpPr>
          <a:spLocks/>
        </xdr:cNvSpPr>
      </xdr:nvSpPr>
      <xdr:spPr>
        <a:xfrm>
          <a:off x="7781925" y="17221200"/>
          <a:ext cx="419100" cy="238125"/>
        </a:xfrm>
        <a:prstGeom prst="accentCallout2">
          <a:avLst>
            <a:gd name="adj1" fmla="val -174222"/>
            <a:gd name="adj2" fmla="val 46444"/>
            <a:gd name="adj3" fmla="val -174620"/>
            <a:gd name="adj4" fmla="val 2319"/>
            <a:gd name="adj5" fmla="val -56060"/>
            <a:gd name="adj6" fmla="val 2319"/>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0.15</a:t>
          </a:r>
        </a:p>
      </xdr:txBody>
    </xdr:sp>
    <xdr:clientData/>
  </xdr:twoCellAnchor>
  <xdr:twoCellAnchor>
    <xdr:from>
      <xdr:col>8</xdr:col>
      <xdr:colOff>161925</xdr:colOff>
      <xdr:row>69</xdr:row>
      <xdr:rowOff>47625</xdr:rowOff>
    </xdr:from>
    <xdr:to>
      <xdr:col>8</xdr:col>
      <xdr:colOff>161925</xdr:colOff>
      <xdr:row>69</xdr:row>
      <xdr:rowOff>104775</xdr:rowOff>
    </xdr:to>
    <xdr:sp>
      <xdr:nvSpPr>
        <xdr:cNvPr id="18" name="Straight Connector 28"/>
        <xdr:cNvSpPr>
          <a:spLocks/>
        </xdr:cNvSpPr>
      </xdr:nvSpPr>
      <xdr:spPr>
        <a:xfrm rot="16200000" flipH="1">
          <a:off x="7239000" y="14125575"/>
          <a:ext cx="0" cy="5715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257175</xdr:colOff>
      <xdr:row>69</xdr:row>
      <xdr:rowOff>104775</xdr:rowOff>
    </xdr:from>
    <xdr:to>
      <xdr:col>8</xdr:col>
      <xdr:colOff>257175</xdr:colOff>
      <xdr:row>70</xdr:row>
      <xdr:rowOff>95250</xdr:rowOff>
    </xdr:to>
    <xdr:sp>
      <xdr:nvSpPr>
        <xdr:cNvPr id="19" name="Straight Connector 32"/>
        <xdr:cNvSpPr>
          <a:spLocks/>
        </xdr:cNvSpPr>
      </xdr:nvSpPr>
      <xdr:spPr>
        <a:xfrm rot="16200000" flipH="1">
          <a:off x="7334250" y="14182725"/>
          <a:ext cx="0" cy="180975"/>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70</xdr:row>
      <xdr:rowOff>95250</xdr:rowOff>
    </xdr:from>
    <xdr:to>
      <xdr:col>8</xdr:col>
      <xdr:colOff>161925</xdr:colOff>
      <xdr:row>71</xdr:row>
      <xdr:rowOff>38100</xdr:rowOff>
    </xdr:to>
    <xdr:sp>
      <xdr:nvSpPr>
        <xdr:cNvPr id="20" name="Straight Connector 33"/>
        <xdr:cNvSpPr>
          <a:spLocks/>
        </xdr:cNvSpPr>
      </xdr:nvSpPr>
      <xdr:spPr>
        <a:xfrm rot="5400000">
          <a:off x="7239000" y="14363700"/>
          <a:ext cx="0" cy="13335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504825</xdr:colOff>
      <xdr:row>69</xdr:row>
      <xdr:rowOff>104775</xdr:rowOff>
    </xdr:from>
    <xdr:to>
      <xdr:col>8</xdr:col>
      <xdr:colOff>514350</xdr:colOff>
      <xdr:row>86</xdr:row>
      <xdr:rowOff>142875</xdr:rowOff>
    </xdr:to>
    <xdr:sp>
      <xdr:nvSpPr>
        <xdr:cNvPr id="21" name="Straight Connector 34"/>
        <xdr:cNvSpPr>
          <a:spLocks/>
        </xdr:cNvSpPr>
      </xdr:nvSpPr>
      <xdr:spPr>
        <a:xfrm rot="16200000" flipH="1">
          <a:off x="7581900" y="14182725"/>
          <a:ext cx="9525" cy="327660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95250</xdr:colOff>
      <xdr:row>67</xdr:row>
      <xdr:rowOff>180975</xdr:rowOff>
    </xdr:from>
    <xdr:to>
      <xdr:col>9</xdr:col>
      <xdr:colOff>514350</xdr:colOff>
      <xdr:row>69</xdr:row>
      <xdr:rowOff>28575</xdr:rowOff>
    </xdr:to>
    <xdr:sp>
      <xdr:nvSpPr>
        <xdr:cNvPr id="22" name="Line Callout 2 (Accent Bar) 23"/>
        <xdr:cNvSpPr>
          <a:spLocks/>
        </xdr:cNvSpPr>
      </xdr:nvSpPr>
      <xdr:spPr>
        <a:xfrm>
          <a:off x="7781925" y="13877925"/>
          <a:ext cx="419100" cy="228600"/>
        </a:xfrm>
        <a:prstGeom prst="accentCallout2">
          <a:avLst>
            <a:gd name="adj1" fmla="val -178773"/>
            <a:gd name="adj2" fmla="val 39754"/>
            <a:gd name="adj3" fmla="val -179166"/>
            <a:gd name="adj4" fmla="val -1837"/>
            <a:gd name="adj5" fmla="val -55490"/>
            <a:gd name="adj6" fmla="val -916"/>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0.15</a:t>
          </a:r>
        </a:p>
      </xdr:txBody>
    </xdr:sp>
    <xdr:clientData/>
  </xdr:twoCellAnchor>
  <xdr:twoCellAnchor>
    <xdr:from>
      <xdr:col>8</xdr:col>
      <xdr:colOff>180975</xdr:colOff>
      <xdr:row>86</xdr:row>
      <xdr:rowOff>133350</xdr:rowOff>
    </xdr:from>
    <xdr:to>
      <xdr:col>8</xdr:col>
      <xdr:colOff>180975</xdr:colOff>
      <xdr:row>87</xdr:row>
      <xdr:rowOff>9525</xdr:rowOff>
    </xdr:to>
    <xdr:sp>
      <xdr:nvSpPr>
        <xdr:cNvPr id="23" name="Straight Connector 47"/>
        <xdr:cNvSpPr>
          <a:spLocks/>
        </xdr:cNvSpPr>
      </xdr:nvSpPr>
      <xdr:spPr>
        <a:xfrm rot="16200000" flipH="1">
          <a:off x="7258050" y="17449800"/>
          <a:ext cx="0" cy="66675"/>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67</xdr:row>
      <xdr:rowOff>104775</xdr:rowOff>
    </xdr:from>
    <xdr:to>
      <xdr:col>8</xdr:col>
      <xdr:colOff>9525</xdr:colOff>
      <xdr:row>68</xdr:row>
      <xdr:rowOff>190500</xdr:rowOff>
    </xdr:to>
    <xdr:sp>
      <xdr:nvSpPr>
        <xdr:cNvPr id="24" name="Straight Connector 48"/>
        <xdr:cNvSpPr>
          <a:spLocks/>
        </xdr:cNvSpPr>
      </xdr:nvSpPr>
      <xdr:spPr>
        <a:xfrm rot="16200000" flipH="1">
          <a:off x="7086600" y="13801725"/>
          <a:ext cx="0"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342900</xdr:colOff>
      <xdr:row>67</xdr:row>
      <xdr:rowOff>104775</xdr:rowOff>
    </xdr:from>
    <xdr:to>
      <xdr:col>7</xdr:col>
      <xdr:colOff>342900</xdr:colOff>
      <xdr:row>68</xdr:row>
      <xdr:rowOff>190500</xdr:rowOff>
    </xdr:to>
    <xdr:sp>
      <xdr:nvSpPr>
        <xdr:cNvPr id="25" name="Straight Connector 49"/>
        <xdr:cNvSpPr>
          <a:spLocks/>
        </xdr:cNvSpPr>
      </xdr:nvSpPr>
      <xdr:spPr>
        <a:xfrm rot="5400000">
          <a:off x="6905625" y="13801725"/>
          <a:ext cx="0"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219075</xdr:colOff>
      <xdr:row>67</xdr:row>
      <xdr:rowOff>104775</xdr:rowOff>
    </xdr:from>
    <xdr:to>
      <xdr:col>7</xdr:col>
      <xdr:colOff>219075</xdr:colOff>
      <xdr:row>68</xdr:row>
      <xdr:rowOff>190500</xdr:rowOff>
    </xdr:to>
    <xdr:sp>
      <xdr:nvSpPr>
        <xdr:cNvPr id="26" name="Straight Connector 50"/>
        <xdr:cNvSpPr>
          <a:spLocks/>
        </xdr:cNvSpPr>
      </xdr:nvSpPr>
      <xdr:spPr>
        <a:xfrm rot="5400000">
          <a:off x="6781800" y="13801725"/>
          <a:ext cx="0"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64</xdr:row>
      <xdr:rowOff>171450</xdr:rowOff>
    </xdr:from>
    <xdr:to>
      <xdr:col>9</xdr:col>
      <xdr:colOff>504825</xdr:colOff>
      <xdr:row>66</xdr:row>
      <xdr:rowOff>28575</xdr:rowOff>
    </xdr:to>
    <xdr:sp>
      <xdr:nvSpPr>
        <xdr:cNvPr id="27" name="Line Callout 2 (Accent Bar) 51"/>
        <xdr:cNvSpPr>
          <a:spLocks/>
        </xdr:cNvSpPr>
      </xdr:nvSpPr>
      <xdr:spPr>
        <a:xfrm>
          <a:off x="7772400" y="13296900"/>
          <a:ext cx="419100" cy="238125"/>
        </a:xfrm>
        <a:prstGeom prst="accentCallout2">
          <a:avLst>
            <a:gd name="adj1" fmla="val -272523"/>
            <a:gd name="adj2" fmla="val 219231"/>
            <a:gd name="adj3" fmla="val -274050"/>
            <a:gd name="adj4" fmla="val -1629"/>
            <a:gd name="adj5" fmla="val -55490"/>
            <a:gd name="adj6" fmla="val -1629"/>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0.50</a:t>
          </a:r>
        </a:p>
      </xdr:txBody>
    </xdr:sp>
    <xdr:clientData/>
  </xdr:twoCellAnchor>
  <xdr:twoCellAnchor>
    <xdr:from>
      <xdr:col>9</xdr:col>
      <xdr:colOff>85725</xdr:colOff>
      <xdr:row>66</xdr:row>
      <xdr:rowOff>85725</xdr:rowOff>
    </xdr:from>
    <xdr:to>
      <xdr:col>9</xdr:col>
      <xdr:colOff>504825</xdr:colOff>
      <xdr:row>67</xdr:row>
      <xdr:rowOff>133350</xdr:rowOff>
    </xdr:to>
    <xdr:sp>
      <xdr:nvSpPr>
        <xdr:cNvPr id="28" name="Line Callout 2 (Accent Bar) 53"/>
        <xdr:cNvSpPr>
          <a:spLocks/>
        </xdr:cNvSpPr>
      </xdr:nvSpPr>
      <xdr:spPr>
        <a:xfrm>
          <a:off x="7772400" y="13592175"/>
          <a:ext cx="419100" cy="238125"/>
        </a:xfrm>
        <a:prstGeom prst="accentCallout2">
          <a:avLst>
            <a:gd name="adj1" fmla="val -236722"/>
            <a:gd name="adj2" fmla="val 52370"/>
            <a:gd name="adj3" fmla="val -236555"/>
            <a:gd name="adj4" fmla="val -1629"/>
            <a:gd name="adj5" fmla="val -55490"/>
            <a:gd name="adj6" fmla="val 347"/>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0.75</a:t>
          </a:r>
        </a:p>
      </xdr:txBody>
    </xdr:sp>
    <xdr:clientData/>
  </xdr:twoCellAnchor>
  <xdr:twoCellAnchor>
    <xdr:from>
      <xdr:col>7</xdr:col>
      <xdr:colOff>219075</xdr:colOff>
      <xdr:row>68</xdr:row>
      <xdr:rowOff>57150</xdr:rowOff>
    </xdr:from>
    <xdr:to>
      <xdr:col>7</xdr:col>
      <xdr:colOff>342900</xdr:colOff>
      <xdr:row>68</xdr:row>
      <xdr:rowOff>57150</xdr:rowOff>
    </xdr:to>
    <xdr:sp>
      <xdr:nvSpPr>
        <xdr:cNvPr id="29" name="Straight Connector 54"/>
        <xdr:cNvSpPr>
          <a:spLocks/>
        </xdr:cNvSpPr>
      </xdr:nvSpPr>
      <xdr:spPr>
        <a:xfrm rot="10800000" flipV="1">
          <a:off x="6781800" y="13944600"/>
          <a:ext cx="123825" cy="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342900</xdr:colOff>
      <xdr:row>67</xdr:row>
      <xdr:rowOff>142875</xdr:rowOff>
    </xdr:from>
    <xdr:to>
      <xdr:col>8</xdr:col>
      <xdr:colOff>0</xdr:colOff>
      <xdr:row>67</xdr:row>
      <xdr:rowOff>142875</xdr:rowOff>
    </xdr:to>
    <xdr:sp>
      <xdr:nvSpPr>
        <xdr:cNvPr id="30" name="Straight Connector 56"/>
        <xdr:cNvSpPr>
          <a:spLocks/>
        </xdr:cNvSpPr>
      </xdr:nvSpPr>
      <xdr:spPr>
        <a:xfrm rot="10800000" flipV="1">
          <a:off x="6905625" y="13839825"/>
          <a:ext cx="171450" cy="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95250</xdr:colOff>
      <xdr:row>87</xdr:row>
      <xdr:rowOff>47625</xdr:rowOff>
    </xdr:from>
    <xdr:to>
      <xdr:col>9</xdr:col>
      <xdr:colOff>514350</xdr:colOff>
      <xdr:row>88</xdr:row>
      <xdr:rowOff>95250</xdr:rowOff>
    </xdr:to>
    <xdr:sp>
      <xdr:nvSpPr>
        <xdr:cNvPr id="31" name="Line Callout 2 (Accent Bar) 61"/>
        <xdr:cNvSpPr>
          <a:spLocks/>
        </xdr:cNvSpPr>
      </xdr:nvSpPr>
      <xdr:spPr>
        <a:xfrm>
          <a:off x="7781925" y="17554575"/>
          <a:ext cx="419100" cy="238125"/>
        </a:xfrm>
        <a:prstGeom prst="accentCallout2">
          <a:avLst>
            <a:gd name="adj1" fmla="val -194680"/>
            <a:gd name="adj2" fmla="val 3000"/>
            <a:gd name="adj3" fmla="val -135416"/>
            <a:gd name="adj4" fmla="val 2319"/>
            <a:gd name="adj5" fmla="val -56060"/>
            <a:gd name="adj6" fmla="val 2319"/>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0.15</a:t>
          </a:r>
        </a:p>
      </xdr:txBody>
    </xdr:sp>
    <xdr:clientData/>
  </xdr:twoCellAnchor>
  <xdr:twoCellAnchor>
    <xdr:from>
      <xdr:col>8</xdr:col>
      <xdr:colOff>9525</xdr:colOff>
      <xdr:row>87</xdr:row>
      <xdr:rowOff>171450</xdr:rowOff>
    </xdr:from>
    <xdr:to>
      <xdr:col>8</xdr:col>
      <xdr:colOff>66675</xdr:colOff>
      <xdr:row>87</xdr:row>
      <xdr:rowOff>171450</xdr:rowOff>
    </xdr:to>
    <xdr:sp>
      <xdr:nvSpPr>
        <xdr:cNvPr id="32" name="Straight Connector 62"/>
        <xdr:cNvSpPr>
          <a:spLocks/>
        </xdr:cNvSpPr>
      </xdr:nvSpPr>
      <xdr:spPr>
        <a:xfrm rot="10800000">
          <a:off x="7086600" y="17678400"/>
          <a:ext cx="57150" cy="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247650</xdr:colOff>
      <xdr:row>89</xdr:row>
      <xdr:rowOff>0</xdr:rowOff>
    </xdr:from>
    <xdr:to>
      <xdr:col>8</xdr:col>
      <xdr:colOff>0</xdr:colOff>
      <xdr:row>89</xdr:row>
      <xdr:rowOff>0</xdr:rowOff>
    </xdr:to>
    <xdr:sp>
      <xdr:nvSpPr>
        <xdr:cNvPr id="33" name="Straight Connector 68"/>
        <xdr:cNvSpPr>
          <a:spLocks/>
        </xdr:cNvSpPr>
      </xdr:nvSpPr>
      <xdr:spPr>
        <a:xfrm rot="10800000">
          <a:off x="247650" y="17887950"/>
          <a:ext cx="6829425" cy="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1333500</xdr:colOff>
      <xdr:row>67</xdr:row>
      <xdr:rowOff>142875</xdr:rowOff>
    </xdr:from>
    <xdr:to>
      <xdr:col>4</xdr:col>
      <xdr:colOff>666750</xdr:colOff>
      <xdr:row>69</xdr:row>
      <xdr:rowOff>0</xdr:rowOff>
    </xdr:to>
    <xdr:sp>
      <xdr:nvSpPr>
        <xdr:cNvPr id="34" name="Line Callout 2 (Accent Bar) 74"/>
        <xdr:cNvSpPr>
          <a:spLocks/>
        </xdr:cNvSpPr>
      </xdr:nvSpPr>
      <xdr:spPr>
        <a:xfrm>
          <a:off x="1714500" y="13839825"/>
          <a:ext cx="1847850" cy="238125"/>
        </a:xfrm>
        <a:prstGeom prst="accentCallout2">
          <a:avLst>
            <a:gd name="adj1" fmla="val -93138"/>
            <a:gd name="adj2" fmla="val 227134"/>
            <a:gd name="adj3" fmla="val -93125"/>
            <a:gd name="adj4" fmla="val 160300"/>
            <a:gd name="adj5" fmla="val -52398"/>
            <a:gd name="adj6" fmla="val -1629"/>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EMERGENT MACROPHYTES</a:t>
          </a:r>
        </a:p>
      </xdr:txBody>
    </xdr:sp>
    <xdr:clientData/>
  </xdr:twoCellAnchor>
  <xdr:twoCellAnchor editAs="oneCell">
    <xdr:from>
      <xdr:col>0</xdr:col>
      <xdr:colOff>142875</xdr:colOff>
      <xdr:row>105</xdr:row>
      <xdr:rowOff>161925</xdr:rowOff>
    </xdr:from>
    <xdr:to>
      <xdr:col>8</xdr:col>
      <xdr:colOff>95250</xdr:colOff>
      <xdr:row>113</xdr:row>
      <xdr:rowOff>47625</xdr:rowOff>
    </xdr:to>
    <xdr:pic>
      <xdr:nvPicPr>
        <xdr:cNvPr id="35" name="Picture 77" descr="B.wmf"/>
        <xdr:cNvPicPr preferRelativeResize="1">
          <a:picLocks noChangeAspect="1"/>
        </xdr:cNvPicPr>
      </xdr:nvPicPr>
      <xdr:blipFill>
        <a:blip r:embed="rId3"/>
        <a:srcRect l="6451" t="26692" r="3114" b="45489"/>
        <a:stretch>
          <a:fillRect/>
        </a:stretch>
      </xdr:blipFill>
      <xdr:spPr>
        <a:xfrm>
          <a:off x="142875" y="21097875"/>
          <a:ext cx="7029450" cy="1409700"/>
        </a:xfrm>
        <a:prstGeom prst="rect">
          <a:avLst/>
        </a:prstGeom>
        <a:noFill/>
        <a:ln w="9525" cmpd="sng">
          <a:noFill/>
        </a:ln>
      </xdr:spPr>
    </xdr:pic>
    <xdr:clientData/>
  </xdr:twoCellAnchor>
  <xdr:twoCellAnchor>
    <xdr:from>
      <xdr:col>9</xdr:col>
      <xdr:colOff>104775</xdr:colOff>
      <xdr:row>113</xdr:row>
      <xdr:rowOff>19050</xdr:rowOff>
    </xdr:from>
    <xdr:to>
      <xdr:col>9</xdr:col>
      <xdr:colOff>523875</xdr:colOff>
      <xdr:row>114</xdr:row>
      <xdr:rowOff>66675</xdr:rowOff>
    </xdr:to>
    <xdr:sp>
      <xdr:nvSpPr>
        <xdr:cNvPr id="36" name="Line Callout 2 (Accent Bar) 78"/>
        <xdr:cNvSpPr>
          <a:spLocks/>
        </xdr:cNvSpPr>
      </xdr:nvSpPr>
      <xdr:spPr>
        <a:xfrm>
          <a:off x="7791450" y="22479000"/>
          <a:ext cx="419100" cy="238125"/>
        </a:xfrm>
        <a:prstGeom prst="accentCallout2">
          <a:avLst>
            <a:gd name="adj1" fmla="val -178768"/>
            <a:gd name="adj2" fmla="val -62166"/>
            <a:gd name="adj3" fmla="val -179166"/>
            <a:gd name="adj4" fmla="val -2615"/>
            <a:gd name="adj5" fmla="val -56629"/>
            <a:gd name="adj6" fmla="val -1629"/>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0.20</a:t>
          </a:r>
        </a:p>
      </xdr:txBody>
    </xdr:sp>
    <xdr:clientData/>
  </xdr:twoCellAnchor>
  <xdr:twoCellAnchor>
    <xdr:from>
      <xdr:col>9</xdr:col>
      <xdr:colOff>104775</xdr:colOff>
      <xdr:row>107</xdr:row>
      <xdr:rowOff>142875</xdr:rowOff>
    </xdr:from>
    <xdr:to>
      <xdr:col>9</xdr:col>
      <xdr:colOff>523875</xdr:colOff>
      <xdr:row>108</xdr:row>
      <xdr:rowOff>180975</xdr:rowOff>
    </xdr:to>
    <xdr:sp>
      <xdr:nvSpPr>
        <xdr:cNvPr id="37" name="Line Callout 2 (Accent Bar) 80"/>
        <xdr:cNvSpPr>
          <a:spLocks/>
        </xdr:cNvSpPr>
      </xdr:nvSpPr>
      <xdr:spPr>
        <a:xfrm>
          <a:off x="7791450" y="21459825"/>
          <a:ext cx="419100" cy="228600"/>
        </a:xfrm>
        <a:prstGeom prst="accentCallout2">
          <a:avLst>
            <a:gd name="adj1" fmla="val -181046"/>
            <a:gd name="adj2" fmla="val -1912"/>
            <a:gd name="adj3" fmla="val -92800"/>
            <a:gd name="adj4" fmla="val -1837"/>
            <a:gd name="adj5" fmla="val -55490"/>
            <a:gd name="adj6" fmla="val -916"/>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X</a:t>
          </a:r>
        </a:p>
      </xdr:txBody>
    </xdr:sp>
    <xdr:clientData/>
  </xdr:twoCellAnchor>
  <xdr:twoCellAnchor>
    <xdr:from>
      <xdr:col>8</xdr:col>
      <xdr:colOff>85725</xdr:colOff>
      <xdr:row>112</xdr:row>
      <xdr:rowOff>171450</xdr:rowOff>
    </xdr:from>
    <xdr:to>
      <xdr:col>9</xdr:col>
      <xdr:colOff>114300</xdr:colOff>
      <xdr:row>112</xdr:row>
      <xdr:rowOff>171450</xdr:rowOff>
    </xdr:to>
    <xdr:sp>
      <xdr:nvSpPr>
        <xdr:cNvPr id="38" name="Straight Connector 83"/>
        <xdr:cNvSpPr>
          <a:spLocks/>
        </xdr:cNvSpPr>
      </xdr:nvSpPr>
      <xdr:spPr>
        <a:xfrm>
          <a:off x="7162800" y="22440900"/>
          <a:ext cx="638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112</xdr:row>
      <xdr:rowOff>104775</xdr:rowOff>
    </xdr:from>
    <xdr:to>
      <xdr:col>8</xdr:col>
      <xdr:colOff>552450</xdr:colOff>
      <xdr:row>112</xdr:row>
      <xdr:rowOff>104775</xdr:rowOff>
    </xdr:to>
    <xdr:sp>
      <xdr:nvSpPr>
        <xdr:cNvPr id="39" name="Straight Connector 84"/>
        <xdr:cNvSpPr>
          <a:spLocks/>
        </xdr:cNvSpPr>
      </xdr:nvSpPr>
      <xdr:spPr>
        <a:xfrm>
          <a:off x="7172325" y="22374225"/>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109</xdr:row>
      <xdr:rowOff>133350</xdr:rowOff>
    </xdr:from>
    <xdr:to>
      <xdr:col>8</xdr:col>
      <xdr:colOff>552450</xdr:colOff>
      <xdr:row>109</xdr:row>
      <xdr:rowOff>133350</xdr:rowOff>
    </xdr:to>
    <xdr:sp>
      <xdr:nvSpPr>
        <xdr:cNvPr id="40" name="Straight Connector 85"/>
        <xdr:cNvSpPr>
          <a:spLocks/>
        </xdr:cNvSpPr>
      </xdr:nvSpPr>
      <xdr:spPr>
        <a:xfrm>
          <a:off x="7172325" y="21831300"/>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106</xdr:row>
      <xdr:rowOff>161925</xdr:rowOff>
    </xdr:from>
    <xdr:to>
      <xdr:col>8</xdr:col>
      <xdr:colOff>552450</xdr:colOff>
      <xdr:row>106</xdr:row>
      <xdr:rowOff>161925</xdr:rowOff>
    </xdr:to>
    <xdr:sp>
      <xdr:nvSpPr>
        <xdr:cNvPr id="41" name="Straight Connector 86"/>
        <xdr:cNvSpPr>
          <a:spLocks/>
        </xdr:cNvSpPr>
      </xdr:nvSpPr>
      <xdr:spPr>
        <a:xfrm>
          <a:off x="7172325" y="21288375"/>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47625</xdr:colOff>
      <xdr:row>113</xdr:row>
      <xdr:rowOff>38100</xdr:rowOff>
    </xdr:from>
    <xdr:to>
      <xdr:col>8</xdr:col>
      <xdr:colOff>47625</xdr:colOff>
      <xdr:row>116</xdr:row>
      <xdr:rowOff>104775</xdr:rowOff>
    </xdr:to>
    <xdr:sp>
      <xdr:nvSpPr>
        <xdr:cNvPr id="42" name="Straight Connector 87"/>
        <xdr:cNvSpPr>
          <a:spLocks/>
        </xdr:cNvSpPr>
      </xdr:nvSpPr>
      <xdr:spPr>
        <a:xfrm rot="5400000">
          <a:off x="7124700" y="22498050"/>
          <a:ext cx="0" cy="638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228600</xdr:colOff>
      <xdr:row>113</xdr:row>
      <xdr:rowOff>38100</xdr:rowOff>
    </xdr:from>
    <xdr:to>
      <xdr:col>0</xdr:col>
      <xdr:colOff>228600</xdr:colOff>
      <xdr:row>115</xdr:row>
      <xdr:rowOff>114300</xdr:rowOff>
    </xdr:to>
    <xdr:sp>
      <xdr:nvSpPr>
        <xdr:cNvPr id="43" name="Straight Connector 88"/>
        <xdr:cNvSpPr>
          <a:spLocks/>
        </xdr:cNvSpPr>
      </xdr:nvSpPr>
      <xdr:spPr>
        <a:xfrm rot="5400000">
          <a:off x="228600" y="22498050"/>
          <a:ext cx="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113</xdr:row>
      <xdr:rowOff>38100</xdr:rowOff>
    </xdr:from>
    <xdr:to>
      <xdr:col>8</xdr:col>
      <xdr:colOff>0</xdr:colOff>
      <xdr:row>115</xdr:row>
      <xdr:rowOff>114300</xdr:rowOff>
    </xdr:to>
    <xdr:sp>
      <xdr:nvSpPr>
        <xdr:cNvPr id="44" name="Straight Connector 89"/>
        <xdr:cNvSpPr>
          <a:spLocks/>
        </xdr:cNvSpPr>
      </xdr:nvSpPr>
      <xdr:spPr>
        <a:xfrm rot="5400000">
          <a:off x="7077075" y="22498050"/>
          <a:ext cx="0" cy="457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180975</xdr:colOff>
      <xdr:row>112</xdr:row>
      <xdr:rowOff>104775</xdr:rowOff>
    </xdr:from>
    <xdr:to>
      <xdr:col>8</xdr:col>
      <xdr:colOff>180975</xdr:colOff>
      <xdr:row>112</xdr:row>
      <xdr:rowOff>171450</xdr:rowOff>
    </xdr:to>
    <xdr:sp>
      <xdr:nvSpPr>
        <xdr:cNvPr id="45" name="Straight Connector 90"/>
        <xdr:cNvSpPr>
          <a:spLocks/>
        </xdr:cNvSpPr>
      </xdr:nvSpPr>
      <xdr:spPr>
        <a:xfrm rot="16200000" flipH="1">
          <a:off x="7258050" y="22374225"/>
          <a:ext cx="0" cy="66675"/>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113</xdr:row>
      <xdr:rowOff>142875</xdr:rowOff>
    </xdr:from>
    <xdr:to>
      <xdr:col>8</xdr:col>
      <xdr:colOff>66675</xdr:colOff>
      <xdr:row>113</xdr:row>
      <xdr:rowOff>142875</xdr:rowOff>
    </xdr:to>
    <xdr:sp>
      <xdr:nvSpPr>
        <xdr:cNvPr id="46" name="Straight Connector 91"/>
        <xdr:cNvSpPr>
          <a:spLocks/>
        </xdr:cNvSpPr>
      </xdr:nvSpPr>
      <xdr:spPr>
        <a:xfrm rot="10800000">
          <a:off x="7077075" y="22602825"/>
          <a:ext cx="66675" cy="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180975</xdr:colOff>
      <xdr:row>106</xdr:row>
      <xdr:rowOff>161925</xdr:rowOff>
    </xdr:from>
    <xdr:to>
      <xdr:col>8</xdr:col>
      <xdr:colOff>180975</xdr:colOff>
      <xdr:row>109</xdr:row>
      <xdr:rowOff>133350</xdr:rowOff>
    </xdr:to>
    <xdr:sp>
      <xdr:nvSpPr>
        <xdr:cNvPr id="47" name="Straight Connector 92"/>
        <xdr:cNvSpPr>
          <a:spLocks/>
        </xdr:cNvSpPr>
      </xdr:nvSpPr>
      <xdr:spPr>
        <a:xfrm rot="16200000" flipH="1">
          <a:off x="7258050" y="21288375"/>
          <a:ext cx="0" cy="542925"/>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333375</xdr:colOff>
      <xdr:row>109</xdr:row>
      <xdr:rowOff>133350</xdr:rowOff>
    </xdr:from>
    <xdr:to>
      <xdr:col>8</xdr:col>
      <xdr:colOff>333375</xdr:colOff>
      <xdr:row>112</xdr:row>
      <xdr:rowOff>104775</xdr:rowOff>
    </xdr:to>
    <xdr:sp>
      <xdr:nvSpPr>
        <xdr:cNvPr id="48" name="Straight Connector 94"/>
        <xdr:cNvSpPr>
          <a:spLocks/>
        </xdr:cNvSpPr>
      </xdr:nvSpPr>
      <xdr:spPr>
        <a:xfrm rot="16200000" flipH="1">
          <a:off x="7410450" y="21831300"/>
          <a:ext cx="0" cy="542925"/>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238125</xdr:colOff>
      <xdr:row>114</xdr:row>
      <xdr:rowOff>161925</xdr:rowOff>
    </xdr:from>
    <xdr:to>
      <xdr:col>7</xdr:col>
      <xdr:colOff>504825</xdr:colOff>
      <xdr:row>114</xdr:row>
      <xdr:rowOff>161925</xdr:rowOff>
    </xdr:to>
    <xdr:sp>
      <xdr:nvSpPr>
        <xdr:cNvPr id="49" name="Straight Connector 95"/>
        <xdr:cNvSpPr>
          <a:spLocks/>
        </xdr:cNvSpPr>
      </xdr:nvSpPr>
      <xdr:spPr>
        <a:xfrm rot="10800000">
          <a:off x="238125" y="22812375"/>
          <a:ext cx="6829425" cy="0"/>
        </a:xfrm>
        <a:prstGeom prst="line">
          <a:avLst/>
        </a:prstGeom>
        <a:noFill/>
        <a:ln w="9525" cmpd="sng">
          <a:solidFill>
            <a:srgbClr val="4A7EBB"/>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1333500</xdr:colOff>
      <xdr:row>105</xdr:row>
      <xdr:rowOff>47625</xdr:rowOff>
    </xdr:from>
    <xdr:to>
      <xdr:col>4</xdr:col>
      <xdr:colOff>666750</xdr:colOff>
      <xdr:row>106</xdr:row>
      <xdr:rowOff>95250</xdr:rowOff>
    </xdr:to>
    <xdr:sp>
      <xdr:nvSpPr>
        <xdr:cNvPr id="50" name="Line Callout 2 (Accent Bar) 96"/>
        <xdr:cNvSpPr>
          <a:spLocks/>
        </xdr:cNvSpPr>
      </xdr:nvSpPr>
      <xdr:spPr>
        <a:xfrm>
          <a:off x="1714500" y="20983575"/>
          <a:ext cx="1847850" cy="238125"/>
        </a:xfrm>
        <a:prstGeom prst="accentCallout2">
          <a:avLst>
            <a:gd name="adj1" fmla="val -93138"/>
            <a:gd name="adj2" fmla="val 381162"/>
            <a:gd name="adj3" fmla="val -93125"/>
            <a:gd name="adj4" fmla="val 160300"/>
            <a:gd name="adj5" fmla="val -52398"/>
            <a:gd name="adj6" fmla="val -1629"/>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GRAVEL FILTER</a:t>
          </a:r>
          <a:r>
            <a:rPr lang="en-US" cap="none" sz="800" b="0" i="0" u="none" baseline="0">
              <a:solidFill>
                <a:srgbClr val="FFFFFF"/>
              </a:solidFill>
              <a:latin typeface="Calibri"/>
              <a:ea typeface="Calibri"/>
              <a:cs typeface="Calibri"/>
            </a:rPr>
            <a:t> MEDIA</a:t>
          </a:r>
        </a:p>
      </xdr:txBody>
    </xdr:sp>
    <xdr:clientData/>
  </xdr:twoCellAnchor>
  <xdr:twoCellAnchor>
    <xdr:from>
      <xdr:col>9</xdr:col>
      <xdr:colOff>104775</xdr:colOff>
      <xdr:row>114</xdr:row>
      <xdr:rowOff>123825</xdr:rowOff>
    </xdr:from>
    <xdr:to>
      <xdr:col>9</xdr:col>
      <xdr:colOff>523875</xdr:colOff>
      <xdr:row>115</xdr:row>
      <xdr:rowOff>171450</xdr:rowOff>
    </xdr:to>
    <xdr:sp>
      <xdr:nvSpPr>
        <xdr:cNvPr id="51" name="Line Callout 2 (Accent Bar) 97"/>
        <xdr:cNvSpPr>
          <a:spLocks/>
        </xdr:cNvSpPr>
      </xdr:nvSpPr>
      <xdr:spPr>
        <a:xfrm>
          <a:off x="7791450" y="22774275"/>
          <a:ext cx="419100" cy="238125"/>
        </a:xfrm>
        <a:prstGeom prst="accentCallout2">
          <a:avLst>
            <a:gd name="adj1" fmla="val -199226"/>
            <a:gd name="adj2" fmla="val -117458"/>
            <a:gd name="adj3" fmla="val -179166"/>
            <a:gd name="adj4" fmla="val -2615"/>
            <a:gd name="adj5" fmla="val -56629"/>
            <a:gd name="adj6" fmla="val -1629"/>
          </a:avLst>
        </a:prstGeom>
        <a:solidFill>
          <a:srgbClr val="4F81BD"/>
        </a:solidFill>
        <a:ln w="28575" cmpd="sng">
          <a:solidFill>
            <a:srgbClr val="385D8A"/>
          </a:solidFill>
          <a:headEnd type="none"/>
          <a:tailEnd type="none"/>
        </a:ln>
      </xdr:spPr>
      <xdr:txBody>
        <a:bodyPr vertOverflow="clip" wrap="square" anchor="ctr"/>
        <a:p>
          <a:pPr algn="ctr">
            <a:defRPr/>
          </a:pPr>
          <a:r>
            <a:rPr lang="en-US" cap="none" sz="800" b="0" i="0" u="none" baseline="0">
              <a:solidFill>
                <a:srgbClr val="FFFFFF"/>
              </a:solidFill>
              <a:latin typeface="Calibri"/>
              <a:ea typeface="Calibri"/>
              <a:cs typeface="Calibri"/>
            </a:rPr>
            <a:t>0.15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7:B17"/>
  <sheetViews>
    <sheetView zoomScalePageLayoutView="0" workbookViewId="0" topLeftCell="A1">
      <selection activeCell="A11" sqref="A11"/>
    </sheetView>
  </sheetViews>
  <sheetFormatPr defaultColWidth="9.140625" defaultRowHeight="15"/>
  <cols>
    <col min="1" max="1" width="140.00390625" style="47" customWidth="1"/>
    <col min="2" max="16384" width="9.140625" style="48" customWidth="1"/>
  </cols>
  <sheetData>
    <row r="1" ht="15"/>
    <row r="2" ht="15"/>
    <row r="3" ht="15"/>
    <row r="4" ht="15"/>
    <row r="5" ht="15"/>
    <row r="7" ht="15">
      <c r="A7" s="49" t="s">
        <v>92</v>
      </c>
    </row>
    <row r="9" ht="60">
      <c r="A9" s="47" t="s">
        <v>111</v>
      </c>
    </row>
    <row r="11" ht="15">
      <c r="A11" s="47" t="s">
        <v>77</v>
      </c>
    </row>
    <row r="12" s="50" customFormat="1" ht="15">
      <c r="A12" s="49" t="s">
        <v>78</v>
      </c>
    </row>
    <row r="13" s="50" customFormat="1" ht="15">
      <c r="A13" s="51" t="s">
        <v>93</v>
      </c>
    </row>
    <row r="14" s="50" customFormat="1" ht="15">
      <c r="A14" s="49"/>
    </row>
    <row r="15" spans="1:2" s="50" customFormat="1" ht="15">
      <c r="A15" s="49" t="s">
        <v>79</v>
      </c>
      <c r="B15" s="52"/>
    </row>
    <row r="16" ht="60">
      <c r="A16" s="47" t="s">
        <v>109</v>
      </c>
    </row>
    <row r="17" ht="60">
      <c r="A17" s="47" t="s">
        <v>110</v>
      </c>
    </row>
  </sheetData>
  <sheetProtection password="E472" sheet="1" objects="1" scenarios="1" selectLockedCells="1" selectUnlockedCells="1"/>
  <printOptions horizontalCentered="1"/>
  <pageMargins left="0.7" right="0.7" top="0.75" bottom="0.75" header="0.3" footer="0.3"/>
  <pageSetup fitToHeight="1" fitToWidth="1" horizontalDpi="300" verticalDpi="300" orientation="landscape"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B23" sqref="B23"/>
    </sheetView>
  </sheetViews>
  <sheetFormatPr defaultColWidth="9.140625" defaultRowHeight="15"/>
  <cols>
    <col min="1" max="1" width="28.28125" style="8" customWidth="1"/>
    <col min="2" max="5" width="28.00390625" style="8" customWidth="1"/>
    <col min="6" max="16384" width="9.140625" style="8" customWidth="1"/>
  </cols>
  <sheetData>
    <row r="1" spans="1:5" s="1" customFormat="1" ht="18.75" thickBot="1">
      <c r="A1" s="80" t="s">
        <v>11</v>
      </c>
      <c r="B1" s="81"/>
      <c r="C1" s="81"/>
      <c r="D1" s="81"/>
      <c r="E1" s="82"/>
    </row>
    <row r="2" spans="1:5" s="3" customFormat="1" ht="17.25">
      <c r="A2" s="78" t="s">
        <v>1</v>
      </c>
      <c r="B2" s="2" t="s">
        <v>3</v>
      </c>
      <c r="C2" s="2" t="s">
        <v>4</v>
      </c>
      <c r="D2" s="2" t="s">
        <v>5</v>
      </c>
      <c r="E2" s="2" t="s">
        <v>0</v>
      </c>
    </row>
    <row r="3" spans="1:5" s="3" customFormat="1" ht="18.75" thickBot="1">
      <c r="A3" s="79"/>
      <c r="B3" s="4" t="s">
        <v>2</v>
      </c>
      <c r="C3" s="4" t="s">
        <v>6</v>
      </c>
      <c r="D3" s="4" t="s">
        <v>7</v>
      </c>
      <c r="E3" s="4" t="s">
        <v>2</v>
      </c>
    </row>
    <row r="4" spans="1:5" s="6" customFormat="1" ht="18">
      <c r="A4" s="5" t="s">
        <v>8</v>
      </c>
      <c r="B4" s="5">
        <v>20</v>
      </c>
      <c r="C4" s="5">
        <v>20</v>
      </c>
      <c r="D4" s="5">
        <v>20</v>
      </c>
      <c r="E4" s="5">
        <v>20</v>
      </c>
    </row>
    <row r="5" spans="1:5" ht="15.75" thickBot="1">
      <c r="A5" s="7" t="s">
        <v>9</v>
      </c>
      <c r="B5" s="7">
        <v>6</v>
      </c>
      <c r="C5" s="7">
        <v>0.2</v>
      </c>
      <c r="D5" s="7">
        <v>0.2</v>
      </c>
      <c r="E5" s="7"/>
    </row>
    <row r="6" spans="1:5" s="3" customFormat="1" ht="15.75" thickBot="1">
      <c r="A6" s="83" t="s">
        <v>15</v>
      </c>
      <c r="B6" s="84"/>
      <c r="C6" s="84"/>
      <c r="D6" s="84"/>
      <c r="E6" s="85"/>
    </row>
    <row r="7" spans="1:5" s="6" customFormat="1" ht="18">
      <c r="A7" s="9" t="s">
        <v>10</v>
      </c>
      <c r="B7" s="9">
        <v>0.678</v>
      </c>
      <c r="C7" s="9">
        <v>0.2187</v>
      </c>
      <c r="D7" s="9">
        <v>1</v>
      </c>
      <c r="E7" s="9">
        <v>2.6</v>
      </c>
    </row>
    <row r="8" spans="1:5" ht="18.75" thickBot="1">
      <c r="A8" s="7" t="s">
        <v>22</v>
      </c>
      <c r="B8" s="7">
        <v>1.06</v>
      </c>
      <c r="C8" s="7">
        <v>1.048</v>
      </c>
      <c r="D8" s="7">
        <v>1.15</v>
      </c>
      <c r="E8" s="7">
        <v>1.15</v>
      </c>
    </row>
    <row r="9" spans="1:5" s="3" customFormat="1" ht="15.75" thickBot="1">
      <c r="A9" s="83" t="s">
        <v>16</v>
      </c>
      <c r="B9" s="84"/>
      <c r="C9" s="84"/>
      <c r="D9" s="84"/>
      <c r="E9" s="85"/>
    </row>
    <row r="10" spans="1:5" s="6" customFormat="1" ht="18">
      <c r="A10" s="9" t="s">
        <v>10</v>
      </c>
      <c r="B10" s="9">
        <v>1.104</v>
      </c>
      <c r="C10" s="9" t="s">
        <v>12</v>
      </c>
      <c r="D10" s="9">
        <v>1</v>
      </c>
      <c r="E10" s="9">
        <v>2.6</v>
      </c>
    </row>
    <row r="11" spans="1:5" ht="18.75" thickBot="1">
      <c r="A11" s="7" t="s">
        <v>22</v>
      </c>
      <c r="B11" s="7">
        <v>1.06</v>
      </c>
      <c r="C11" s="7">
        <v>1.048</v>
      </c>
      <c r="D11" s="7">
        <v>1.15</v>
      </c>
      <c r="E11" s="7">
        <v>1.19</v>
      </c>
    </row>
    <row r="12" spans="1:5" s="10" customFormat="1" ht="17.25">
      <c r="A12" s="86" t="s">
        <v>13</v>
      </c>
      <c r="B12" s="87"/>
      <c r="C12" s="87"/>
      <c r="D12" s="87"/>
      <c r="E12" s="88"/>
    </row>
    <row r="13" spans="1:5" s="10" customFormat="1" ht="17.25">
      <c r="A13" s="95" t="s">
        <v>14</v>
      </c>
      <c r="B13" s="89"/>
      <c r="C13" s="89"/>
      <c r="D13" s="89"/>
      <c r="E13" s="90"/>
    </row>
    <row r="14" spans="1:5" s="10" customFormat="1" ht="18">
      <c r="A14" s="95" t="s">
        <v>20</v>
      </c>
      <c r="B14" s="89"/>
      <c r="C14" s="89"/>
      <c r="D14" s="89"/>
      <c r="E14" s="90"/>
    </row>
    <row r="15" spans="1:5" s="10" customFormat="1" ht="18">
      <c r="A15" s="59" t="s">
        <v>17</v>
      </c>
      <c r="B15" s="89" t="s">
        <v>19</v>
      </c>
      <c r="C15" s="89"/>
      <c r="D15" s="89"/>
      <c r="E15" s="90"/>
    </row>
    <row r="16" spans="1:5" s="10" customFormat="1" ht="15.75" thickBot="1">
      <c r="A16" s="60"/>
      <c r="B16" s="91" t="s">
        <v>18</v>
      </c>
      <c r="C16" s="91"/>
      <c r="D16" s="91"/>
      <c r="E16" s="92"/>
    </row>
    <row r="17" spans="2:5" s="30" customFormat="1" ht="15">
      <c r="B17" s="31"/>
      <c r="C17" s="31"/>
      <c r="D17" s="31"/>
      <c r="E17" s="31"/>
    </row>
    <row r="18" spans="2:5" s="30" customFormat="1" ht="15">
      <c r="B18" s="31"/>
      <c r="C18" s="31"/>
      <c r="D18" s="31"/>
      <c r="E18" s="31"/>
    </row>
    <row r="19" spans="2:5" s="30" customFormat="1" ht="15">
      <c r="B19" s="31"/>
      <c r="C19" s="31"/>
      <c r="D19" s="31"/>
      <c r="E19" s="31"/>
    </row>
    <row r="20" spans="2:5" s="30" customFormat="1" ht="15">
      <c r="B20" s="31"/>
      <c r="C20" s="31"/>
      <c r="D20" s="31"/>
      <c r="E20" s="31"/>
    </row>
    <row r="21" spans="1:5" s="11" customFormat="1" ht="15">
      <c r="A21" s="93" t="s">
        <v>21</v>
      </c>
      <c r="B21" s="93"/>
      <c r="C21" s="93"/>
      <c r="D21" s="93"/>
      <c r="E21" s="93"/>
    </row>
    <row r="22" spans="1:5" ht="15">
      <c r="A22" s="94" t="s">
        <v>112</v>
      </c>
      <c r="B22" s="94"/>
      <c r="C22" s="94"/>
      <c r="D22" s="94"/>
      <c r="E22" s="94"/>
    </row>
  </sheetData>
  <sheetProtection password="E472" sheet="1" objects="1" scenarios="1" selectLockedCells="1" selectUnlockedCells="1"/>
  <mergeCells count="11">
    <mergeCell ref="B16:E16"/>
    <mergeCell ref="A21:E21"/>
    <mergeCell ref="A22:E22"/>
    <mergeCell ref="A13:E13"/>
    <mergeCell ref="A14:E14"/>
    <mergeCell ref="A2:A3"/>
    <mergeCell ref="A1:E1"/>
    <mergeCell ref="A6:E6"/>
    <mergeCell ref="A9:E9"/>
    <mergeCell ref="A12:E12"/>
    <mergeCell ref="B15:E15"/>
  </mergeCells>
  <printOptions horizontalCentered="1"/>
  <pageMargins left="0.7" right="0.7" top="0.75" bottom="0.75" header="0.3" footer="0.3"/>
  <pageSetup fitToHeight="1" fitToWidth="1" horizontalDpi="300" verticalDpi="300" orientation="landscape" scale="89" r:id="rId2"/>
  <drawing r:id="rId1"/>
</worksheet>
</file>

<file path=xl/worksheets/sheet3.xml><?xml version="1.0" encoding="utf-8"?>
<worksheet xmlns="http://schemas.openxmlformats.org/spreadsheetml/2006/main" xmlns:r="http://schemas.openxmlformats.org/officeDocument/2006/relationships">
  <dimension ref="A1:E18"/>
  <sheetViews>
    <sheetView zoomScalePageLayoutView="0" workbookViewId="0" topLeftCell="A1">
      <selection activeCell="B14" sqref="B14"/>
    </sheetView>
  </sheetViews>
  <sheetFormatPr defaultColWidth="9.140625" defaultRowHeight="15"/>
  <cols>
    <col min="1" max="1" width="28.28125" style="8" customWidth="1"/>
    <col min="2" max="5" width="28.00390625" style="8" customWidth="1"/>
    <col min="6" max="16384" width="9.140625" style="8" customWidth="1"/>
  </cols>
  <sheetData>
    <row r="1" spans="1:5" s="1" customFormat="1" ht="15.75">
      <c r="A1" s="96" t="s">
        <v>120</v>
      </c>
      <c r="B1" s="96"/>
      <c r="C1" s="96"/>
      <c r="D1" s="96"/>
      <c r="E1" s="96"/>
    </row>
    <row r="2" spans="1:2" s="3" customFormat="1" ht="15">
      <c r="A2" s="97" t="s">
        <v>117</v>
      </c>
      <c r="B2" s="3" t="s">
        <v>122</v>
      </c>
    </row>
    <row r="3" spans="1:2" s="3" customFormat="1" ht="15">
      <c r="A3" s="97"/>
      <c r="B3" s="3" t="s">
        <v>121</v>
      </c>
    </row>
    <row r="4" spans="1:2" s="6" customFormat="1" ht="15">
      <c r="A4" s="75" t="s">
        <v>123</v>
      </c>
      <c r="B4" s="6" t="s">
        <v>129</v>
      </c>
    </row>
    <row r="5" spans="1:2" ht="15">
      <c r="A5" s="76" t="s">
        <v>124</v>
      </c>
      <c r="B5" s="8" t="s">
        <v>130</v>
      </c>
    </row>
    <row r="6" spans="1:2" s="6" customFormat="1" ht="15">
      <c r="A6" s="75" t="s">
        <v>125</v>
      </c>
      <c r="B6" s="6" t="s">
        <v>131</v>
      </c>
    </row>
    <row r="7" spans="1:2" ht="15">
      <c r="A7" s="76" t="s">
        <v>126</v>
      </c>
      <c r="B7" s="8" t="s">
        <v>132</v>
      </c>
    </row>
    <row r="8" spans="1:2" s="6" customFormat="1" ht="15">
      <c r="A8" s="75" t="s">
        <v>127</v>
      </c>
      <c r="B8" s="6" t="s">
        <v>133</v>
      </c>
    </row>
    <row r="9" spans="1:2" ht="15">
      <c r="A9" s="76" t="s">
        <v>128</v>
      </c>
      <c r="B9" s="8" t="s">
        <v>134</v>
      </c>
    </row>
    <row r="10" spans="1:2" s="6" customFormat="1" ht="15">
      <c r="A10" s="75" t="s">
        <v>118</v>
      </c>
      <c r="B10" s="6" t="s">
        <v>135</v>
      </c>
    </row>
    <row r="11" spans="1:2" ht="15">
      <c r="A11" s="76" t="s">
        <v>119</v>
      </c>
      <c r="B11" s="8" t="s">
        <v>136</v>
      </c>
    </row>
    <row r="12" s="6" customFormat="1" ht="15">
      <c r="A12" s="75"/>
    </row>
    <row r="13" spans="2:5" s="30" customFormat="1" ht="15">
      <c r="B13" s="31"/>
      <c r="C13" s="31"/>
      <c r="D13" s="31"/>
      <c r="E13" s="31"/>
    </row>
    <row r="14" spans="2:5" s="30" customFormat="1" ht="15">
      <c r="B14" s="31"/>
      <c r="C14" s="31"/>
      <c r="D14" s="31"/>
      <c r="E14" s="31"/>
    </row>
    <row r="15" spans="2:5" s="30" customFormat="1" ht="15">
      <c r="B15" s="31"/>
      <c r="C15" s="31"/>
      <c r="D15" s="31"/>
      <c r="E15" s="31"/>
    </row>
    <row r="16" spans="2:5" s="30" customFormat="1" ht="15">
      <c r="B16" s="31"/>
      <c r="C16" s="31"/>
      <c r="D16" s="31"/>
      <c r="E16" s="31"/>
    </row>
    <row r="17" spans="1:5" s="11" customFormat="1" ht="15">
      <c r="A17" s="93" t="s">
        <v>21</v>
      </c>
      <c r="B17" s="93"/>
      <c r="C17" s="93"/>
      <c r="D17" s="93"/>
      <c r="E17" s="93"/>
    </row>
    <row r="18" spans="1:5" ht="15">
      <c r="A18" s="94" t="s">
        <v>112</v>
      </c>
      <c r="B18" s="94"/>
      <c r="C18" s="94"/>
      <c r="D18" s="94"/>
      <c r="E18" s="94"/>
    </row>
  </sheetData>
  <sheetProtection password="E472" sheet="1" objects="1" scenarios="1" selectLockedCells="1" selectUnlockedCells="1"/>
  <mergeCells count="4">
    <mergeCell ref="A17:E17"/>
    <mergeCell ref="A18:E18"/>
    <mergeCell ref="A1:E1"/>
    <mergeCell ref="A2:A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16"/>
  <sheetViews>
    <sheetView zoomScalePageLayoutView="0" workbookViewId="0" topLeftCell="A1">
      <selection activeCell="D22" sqref="D22"/>
    </sheetView>
  </sheetViews>
  <sheetFormatPr defaultColWidth="9.140625" defaultRowHeight="15"/>
  <cols>
    <col min="1" max="1" width="28.28125" style="8" customWidth="1"/>
    <col min="2" max="2" width="32.28125" style="8" bestFit="1" customWidth="1"/>
    <col min="3" max="3" width="23.7109375" style="8" customWidth="1"/>
    <col min="4" max="5" width="28.00390625" style="8" customWidth="1"/>
    <col min="6" max="16384" width="9.140625" style="8" customWidth="1"/>
  </cols>
  <sheetData>
    <row r="1" spans="1:5" s="1" customFormat="1" ht="15.75">
      <c r="A1" s="96" t="s">
        <v>137</v>
      </c>
      <c r="B1" s="96"/>
      <c r="C1" s="96"/>
      <c r="D1" s="96"/>
      <c r="E1" s="96"/>
    </row>
    <row r="2" spans="1:2" s="3" customFormat="1" ht="15">
      <c r="A2" s="97" t="s">
        <v>117</v>
      </c>
      <c r="B2" s="3" t="s">
        <v>138</v>
      </c>
    </row>
    <row r="3" spans="1:2" s="3" customFormat="1" ht="17.25">
      <c r="A3" s="97"/>
      <c r="B3" s="3" t="s">
        <v>139</v>
      </c>
    </row>
    <row r="4" spans="1:2" s="6" customFormat="1" ht="15">
      <c r="A4" s="75" t="s">
        <v>140</v>
      </c>
      <c r="B4" s="75" t="s">
        <v>143</v>
      </c>
    </row>
    <row r="5" spans="1:2" ht="15">
      <c r="A5" s="76" t="s">
        <v>126</v>
      </c>
      <c r="B5" s="76" t="s">
        <v>144</v>
      </c>
    </row>
    <row r="6" spans="1:2" s="6" customFormat="1" ht="15">
      <c r="A6" s="75" t="s">
        <v>127</v>
      </c>
      <c r="B6" s="75" t="s">
        <v>141</v>
      </c>
    </row>
    <row r="7" spans="1:2" ht="15">
      <c r="A7" s="76" t="s">
        <v>128</v>
      </c>
      <c r="B7" s="76" t="s">
        <v>142</v>
      </c>
    </row>
    <row r="8" spans="1:2" s="6" customFormat="1" ht="15">
      <c r="A8" s="75" t="s">
        <v>118</v>
      </c>
      <c r="B8" s="75" t="s">
        <v>145</v>
      </c>
    </row>
    <row r="9" spans="1:2" ht="15">
      <c r="A9" s="76" t="s">
        <v>119</v>
      </c>
      <c r="B9" s="76" t="s">
        <v>146</v>
      </c>
    </row>
    <row r="10" spans="1:2" s="6" customFormat="1" ht="15">
      <c r="A10" s="75"/>
      <c r="B10" s="75"/>
    </row>
    <row r="11" spans="2:5" s="30" customFormat="1" ht="15">
      <c r="B11" s="31"/>
      <c r="C11" s="31"/>
      <c r="D11" s="31"/>
      <c r="E11" s="31"/>
    </row>
    <row r="12" spans="2:5" s="30" customFormat="1" ht="15">
      <c r="B12" s="31"/>
      <c r="C12" s="31"/>
      <c r="D12" s="31"/>
      <c r="E12" s="31"/>
    </row>
    <row r="13" spans="2:5" s="30" customFormat="1" ht="15">
      <c r="B13" s="31"/>
      <c r="C13" s="31"/>
      <c r="D13" s="31"/>
      <c r="E13" s="31"/>
    </row>
    <row r="14" spans="2:5" s="30" customFormat="1" ht="15">
      <c r="B14" s="31"/>
      <c r="C14" s="31"/>
      <c r="D14" s="31"/>
      <c r="E14" s="31"/>
    </row>
    <row r="15" spans="1:5" s="11" customFormat="1" ht="15">
      <c r="A15" s="93" t="s">
        <v>21</v>
      </c>
      <c r="B15" s="93"/>
      <c r="C15" s="93"/>
      <c r="D15" s="93"/>
      <c r="E15" s="93"/>
    </row>
    <row r="16" spans="1:5" ht="15">
      <c r="A16" s="94" t="s">
        <v>112</v>
      </c>
      <c r="B16" s="94"/>
      <c r="C16" s="94"/>
      <c r="D16" s="94"/>
      <c r="E16" s="94"/>
    </row>
  </sheetData>
  <sheetProtection password="E472" sheet="1" objects="1" scenarios="1" selectLockedCells="1" selectUnlockedCells="1"/>
  <mergeCells count="4">
    <mergeCell ref="A1:E1"/>
    <mergeCell ref="A2:A3"/>
    <mergeCell ref="A15:E15"/>
    <mergeCell ref="A16:E1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32"/>
  <sheetViews>
    <sheetView tabSelected="1" zoomScalePageLayoutView="0" workbookViewId="0" topLeftCell="A1">
      <selection activeCell="D8" sqref="D8"/>
    </sheetView>
  </sheetViews>
  <sheetFormatPr defaultColWidth="9.140625" defaultRowHeight="15"/>
  <cols>
    <col min="1" max="1" width="5.7109375" style="19" customWidth="1"/>
    <col min="2" max="2" width="25.8515625" style="19" customWidth="1"/>
    <col min="3" max="3" width="2.140625" style="19" bestFit="1" customWidth="1"/>
    <col min="4" max="4" width="9.7109375" style="19" customWidth="1"/>
    <col min="5" max="5" width="12.140625" style="19" customWidth="1"/>
    <col min="6" max="6" width="41.28125" style="19" customWidth="1"/>
    <col min="7" max="7" width="1.57421875" style="19" bestFit="1" customWidth="1"/>
    <col min="8" max="8" width="7.7109375" style="19" customWidth="1"/>
    <col min="9" max="16384" width="9.140625" style="19" customWidth="1"/>
  </cols>
  <sheetData>
    <row r="1" spans="1:10" s="33" customFormat="1" ht="15">
      <c r="A1" s="104" t="s">
        <v>23</v>
      </c>
      <c r="B1" s="105"/>
      <c r="C1" s="105"/>
      <c r="D1" s="105"/>
      <c r="E1" s="105"/>
      <c r="F1" s="105"/>
      <c r="G1" s="105"/>
      <c r="H1" s="105"/>
      <c r="I1" s="105"/>
      <c r="J1" s="106"/>
    </row>
    <row r="2" spans="1:10" s="33" customFormat="1" ht="15">
      <c r="A2" s="107" t="s">
        <v>24</v>
      </c>
      <c r="B2" s="108"/>
      <c r="C2" s="108"/>
      <c r="D2" s="108"/>
      <c r="E2" s="108"/>
      <c r="F2" s="108"/>
      <c r="G2" s="108"/>
      <c r="H2" s="108"/>
      <c r="I2" s="108"/>
      <c r="J2" s="109"/>
    </row>
    <row r="3" spans="1:10" s="32" customFormat="1" ht="15">
      <c r="A3" s="110" t="s">
        <v>44</v>
      </c>
      <c r="B3" s="111"/>
      <c r="C3" s="111"/>
      <c r="D3" s="111"/>
      <c r="E3" s="111"/>
      <c r="F3" s="111"/>
      <c r="G3" s="111"/>
      <c r="H3" s="111"/>
      <c r="I3" s="111"/>
      <c r="J3" s="112"/>
    </row>
    <row r="4" spans="1:10" s="32" customFormat="1" ht="15">
      <c r="A4" s="136" t="s">
        <v>25</v>
      </c>
      <c r="B4" s="137"/>
      <c r="J4" s="35"/>
    </row>
    <row r="5" spans="1:10" ht="17.25">
      <c r="A5" s="36"/>
      <c r="B5" s="20" t="s">
        <v>26</v>
      </c>
      <c r="C5" s="19" t="s">
        <v>29</v>
      </c>
      <c r="D5" s="15">
        <v>14</v>
      </c>
      <c r="E5" s="19" t="s">
        <v>38</v>
      </c>
      <c r="F5" s="20" t="s">
        <v>28</v>
      </c>
      <c r="G5" s="19" t="s">
        <v>29</v>
      </c>
      <c r="H5" s="16">
        <v>0.6</v>
      </c>
      <c r="I5" s="19" t="s">
        <v>31</v>
      </c>
      <c r="J5" s="37"/>
    </row>
    <row r="6" spans="1:10" ht="18">
      <c r="A6" s="36"/>
      <c r="B6" s="20" t="s">
        <v>39</v>
      </c>
      <c r="C6" s="19" t="s">
        <v>29</v>
      </c>
      <c r="D6" s="15">
        <v>150</v>
      </c>
      <c r="E6" s="12" t="s">
        <v>64</v>
      </c>
      <c r="F6" s="18" t="s">
        <v>147</v>
      </c>
      <c r="G6" s="19" t="s">
        <v>29</v>
      </c>
      <c r="H6" s="16">
        <v>0.35</v>
      </c>
      <c r="I6" s="12" t="s">
        <v>121</v>
      </c>
      <c r="J6" s="37"/>
    </row>
    <row r="7" spans="1:10" ht="18">
      <c r="A7" s="36"/>
      <c r="B7" s="20" t="s">
        <v>40</v>
      </c>
      <c r="C7" s="19" t="s">
        <v>29</v>
      </c>
      <c r="D7" s="15">
        <v>50</v>
      </c>
      <c r="E7" s="12" t="s">
        <v>64</v>
      </c>
      <c r="F7" s="20" t="s">
        <v>41</v>
      </c>
      <c r="G7" s="19" t="s">
        <v>29</v>
      </c>
      <c r="H7" s="23">
        <v>500</v>
      </c>
      <c r="I7" s="19" t="s">
        <v>42</v>
      </c>
      <c r="J7" s="37"/>
    </row>
    <row r="8" spans="1:10" ht="15">
      <c r="A8" s="36"/>
      <c r="B8" s="20" t="s">
        <v>27</v>
      </c>
      <c r="C8" s="19" t="s">
        <v>29</v>
      </c>
      <c r="D8" s="16">
        <v>1.5</v>
      </c>
      <c r="E8" s="19" t="s">
        <v>30</v>
      </c>
      <c r="F8" s="20" t="s">
        <v>35</v>
      </c>
      <c r="G8" s="19" t="s">
        <v>29</v>
      </c>
      <c r="H8" s="17">
        <v>0.015</v>
      </c>
      <c r="I8" s="19" t="s">
        <v>36</v>
      </c>
      <c r="J8" s="37"/>
    </row>
    <row r="9" spans="1:10" ht="15">
      <c r="A9" s="121" t="s">
        <v>85</v>
      </c>
      <c r="B9" s="122"/>
      <c r="C9" s="122"/>
      <c r="D9" s="122"/>
      <c r="E9" s="122"/>
      <c r="F9" s="122"/>
      <c r="G9" s="122"/>
      <c r="H9" s="122"/>
      <c r="I9" s="122"/>
      <c r="J9" s="123"/>
    </row>
    <row r="10" spans="1:10" s="13" customFormat="1" ht="18">
      <c r="A10" s="38"/>
      <c r="B10" s="14" t="s">
        <v>80</v>
      </c>
      <c r="C10" s="19" t="s">
        <v>29</v>
      </c>
      <c r="D10" s="15">
        <v>25</v>
      </c>
      <c r="E10" s="19" t="s">
        <v>84</v>
      </c>
      <c r="F10" s="14" t="s">
        <v>81</v>
      </c>
      <c r="G10" s="19" t="s">
        <v>29</v>
      </c>
      <c r="H10" s="23">
        <v>1.104</v>
      </c>
      <c r="I10" s="19" t="s">
        <v>43</v>
      </c>
      <c r="J10" s="40" t="s">
        <v>70</v>
      </c>
    </row>
    <row r="11" spans="1:10" s="13" customFormat="1" ht="18">
      <c r="A11" s="38"/>
      <c r="B11" s="14" t="s">
        <v>82</v>
      </c>
      <c r="C11" s="19" t="s">
        <v>29</v>
      </c>
      <c r="D11" s="15">
        <v>20</v>
      </c>
      <c r="E11" s="19" t="s">
        <v>84</v>
      </c>
      <c r="F11" s="14" t="s">
        <v>83</v>
      </c>
      <c r="G11" s="19" t="s">
        <v>29</v>
      </c>
      <c r="H11" s="23">
        <v>1.06</v>
      </c>
      <c r="I11" s="19"/>
      <c r="J11" s="40" t="s">
        <v>70</v>
      </c>
    </row>
    <row r="12" spans="1:10" ht="15">
      <c r="A12" s="36"/>
      <c r="D12" s="24"/>
      <c r="J12" s="37"/>
    </row>
    <row r="13" spans="1:10" ht="15">
      <c r="A13" s="36" t="s">
        <v>32</v>
      </c>
      <c r="J13" s="37"/>
    </row>
    <row r="14" spans="1:10" ht="15">
      <c r="A14" s="36"/>
      <c r="B14" s="32" t="s">
        <v>33</v>
      </c>
      <c r="C14" s="32"/>
      <c r="D14" s="32"/>
      <c r="E14" s="32"/>
      <c r="F14" s="18" t="s">
        <v>116</v>
      </c>
      <c r="G14" s="19" t="s">
        <v>29</v>
      </c>
      <c r="J14" s="37"/>
    </row>
    <row r="15" spans="1:10" s="13" customFormat="1" ht="18">
      <c r="A15" s="38"/>
      <c r="B15" s="63" t="s">
        <v>34</v>
      </c>
      <c r="C15" s="32" t="s">
        <v>29</v>
      </c>
      <c r="D15" s="34" t="s">
        <v>94</v>
      </c>
      <c r="E15" s="34"/>
      <c r="F15" s="68" t="s">
        <v>72</v>
      </c>
      <c r="G15" s="69" t="s">
        <v>29</v>
      </c>
      <c r="H15" s="70">
        <f>D22/D28</f>
        <v>23.90179575460972</v>
      </c>
      <c r="I15" s="71" t="s">
        <v>31</v>
      </c>
      <c r="J15" s="39"/>
    </row>
    <row r="16" spans="1:10" s="13" customFormat="1" ht="15">
      <c r="A16" s="38"/>
      <c r="B16" s="34"/>
      <c r="C16" s="32" t="s">
        <v>29</v>
      </c>
      <c r="D16" s="27">
        <f>H6</f>
        <v>0.35</v>
      </c>
      <c r="E16" s="34"/>
      <c r="F16" s="68" t="s">
        <v>73</v>
      </c>
      <c r="G16" s="69" t="s">
        <v>29</v>
      </c>
      <c r="H16" s="70">
        <f>D28</f>
        <v>3.111111111111111</v>
      </c>
      <c r="I16" s="71" t="s">
        <v>31</v>
      </c>
      <c r="J16" s="39"/>
    </row>
    <row r="17" spans="1:10" ht="18">
      <c r="A17" s="36"/>
      <c r="B17" s="32" t="s">
        <v>95</v>
      </c>
      <c r="C17" s="32"/>
      <c r="D17" s="32"/>
      <c r="E17" s="32"/>
      <c r="F17" s="68" t="s">
        <v>113</v>
      </c>
      <c r="G17" s="69" t="s">
        <v>29</v>
      </c>
      <c r="H17" s="72">
        <f>H5</f>
        <v>0.6</v>
      </c>
      <c r="I17" s="71" t="s">
        <v>31</v>
      </c>
      <c r="J17" s="39"/>
    </row>
    <row r="18" spans="1:10" s="13" customFormat="1" ht="18">
      <c r="A18" s="38"/>
      <c r="B18" s="63" t="s">
        <v>96</v>
      </c>
      <c r="C18" s="32" t="s">
        <v>29</v>
      </c>
      <c r="D18" s="62" t="s">
        <v>97</v>
      </c>
      <c r="E18" s="34"/>
      <c r="F18" s="64" t="s">
        <v>46</v>
      </c>
      <c r="G18" s="32" t="s">
        <v>29</v>
      </c>
      <c r="H18" s="34"/>
      <c r="I18" s="34"/>
      <c r="J18" s="65"/>
    </row>
    <row r="19" spans="1:10" s="13" customFormat="1" ht="18">
      <c r="A19" s="38"/>
      <c r="B19" s="34"/>
      <c r="C19" s="32" t="s">
        <v>29</v>
      </c>
      <c r="D19" s="27">
        <f>H10*H11^(D10-D11)</f>
        <v>1.4774010376704008</v>
      </c>
      <c r="E19" s="34"/>
      <c r="F19" s="63" t="s">
        <v>47</v>
      </c>
      <c r="G19" s="32" t="s">
        <v>29</v>
      </c>
      <c r="H19" s="34" t="s">
        <v>107</v>
      </c>
      <c r="I19" s="34"/>
      <c r="J19" s="65"/>
    </row>
    <row r="20" spans="1:10" ht="18">
      <c r="A20" s="36"/>
      <c r="B20" s="77" t="s">
        <v>148</v>
      </c>
      <c r="C20" s="32"/>
      <c r="D20" s="32"/>
      <c r="E20" s="32"/>
      <c r="F20" s="32"/>
      <c r="G20" s="32" t="s">
        <v>29</v>
      </c>
      <c r="H20" s="66">
        <f>D22*H5*D16/D5</f>
        <v>1.11541713521512</v>
      </c>
      <c r="I20" s="34" t="s">
        <v>30</v>
      </c>
      <c r="J20" s="35"/>
    </row>
    <row r="21" spans="1:10" s="13" customFormat="1" ht="18">
      <c r="A21" s="38"/>
      <c r="B21" s="63" t="s">
        <v>98</v>
      </c>
      <c r="C21" s="32" t="s">
        <v>29</v>
      </c>
      <c r="D21" s="114" t="s">
        <v>99</v>
      </c>
      <c r="E21" s="114"/>
      <c r="F21" s="64" t="s">
        <v>48</v>
      </c>
      <c r="G21" s="32" t="s">
        <v>29</v>
      </c>
      <c r="H21" s="34"/>
      <c r="I21" s="34"/>
      <c r="J21" s="65"/>
    </row>
    <row r="22" spans="1:10" s="13" customFormat="1" ht="18">
      <c r="A22" s="38"/>
      <c r="B22" s="68" t="s">
        <v>115</v>
      </c>
      <c r="C22" s="32" t="s">
        <v>29</v>
      </c>
      <c r="D22" s="73">
        <f>(D5*D8*(LN(D6)-LN(D7)))/(D19*H5*D16)</f>
        <v>74.36114234767469</v>
      </c>
      <c r="E22" s="74" t="s">
        <v>114</v>
      </c>
      <c r="F22" s="63" t="s">
        <v>49</v>
      </c>
      <c r="G22" s="32" t="s">
        <v>29</v>
      </c>
      <c r="H22" s="34" t="s">
        <v>108</v>
      </c>
      <c r="I22" s="34"/>
      <c r="J22" s="65"/>
    </row>
    <row r="23" spans="1:10" ht="18">
      <c r="A23" s="36"/>
      <c r="B23" s="32" t="s">
        <v>100</v>
      </c>
      <c r="C23" s="32"/>
      <c r="D23" s="32"/>
      <c r="E23" s="32"/>
      <c r="F23" s="32"/>
      <c r="G23" s="32" t="s">
        <v>29</v>
      </c>
      <c r="H23" s="66">
        <f>100*D5/D22</f>
        <v>18.8270372912551</v>
      </c>
      <c r="I23" s="34" t="s">
        <v>50</v>
      </c>
      <c r="J23" s="35"/>
    </row>
    <row r="24" spans="1:10" s="13" customFormat="1" ht="18">
      <c r="A24" s="38"/>
      <c r="B24" s="63" t="s">
        <v>101</v>
      </c>
      <c r="C24" s="32" t="s">
        <v>29</v>
      </c>
      <c r="D24" s="34" t="s">
        <v>102</v>
      </c>
      <c r="E24" s="34"/>
      <c r="F24" s="34"/>
      <c r="G24" s="32"/>
      <c r="H24" s="34"/>
      <c r="I24" s="34"/>
      <c r="J24" s="65"/>
    </row>
    <row r="25" spans="1:10" s="13" customFormat="1" ht="17.25">
      <c r="A25" s="38"/>
      <c r="B25" s="34"/>
      <c r="C25" s="32" t="s">
        <v>29</v>
      </c>
      <c r="D25" s="27">
        <f>D5/(H7*H8)</f>
        <v>1.8666666666666667</v>
      </c>
      <c r="E25" s="34" t="s">
        <v>103</v>
      </c>
      <c r="G25" s="19"/>
      <c r="J25" s="40"/>
    </row>
    <row r="26" spans="1:10" ht="18">
      <c r="A26" s="36"/>
      <c r="B26" s="32" t="s">
        <v>104</v>
      </c>
      <c r="C26" s="32"/>
      <c r="D26" s="32"/>
      <c r="E26" s="32"/>
      <c r="J26" s="37"/>
    </row>
    <row r="27" spans="1:10" s="13" customFormat="1" ht="18">
      <c r="A27" s="38"/>
      <c r="B27" s="63" t="s">
        <v>105</v>
      </c>
      <c r="C27" s="32" t="s">
        <v>29</v>
      </c>
      <c r="D27" s="34" t="s">
        <v>106</v>
      </c>
      <c r="E27" s="34"/>
      <c r="G27" s="19"/>
      <c r="J27" s="40"/>
    </row>
    <row r="28" spans="1:10" s="13" customFormat="1" ht="15">
      <c r="A28" s="38"/>
      <c r="B28" s="34"/>
      <c r="C28" s="32" t="s">
        <v>29</v>
      </c>
      <c r="D28" s="27">
        <f>D25/H5</f>
        <v>3.111111111111111</v>
      </c>
      <c r="E28" s="34" t="s">
        <v>31</v>
      </c>
      <c r="G28" s="19"/>
      <c r="J28" s="40"/>
    </row>
    <row r="29" spans="1:10" ht="15">
      <c r="A29" s="36"/>
      <c r="B29" s="32"/>
      <c r="C29" s="32"/>
      <c r="D29" s="32"/>
      <c r="E29" s="32"/>
      <c r="J29" s="37"/>
    </row>
    <row r="30" spans="1:10" ht="15">
      <c r="A30" s="101" t="s">
        <v>21</v>
      </c>
      <c r="B30" s="102"/>
      <c r="C30" s="102"/>
      <c r="D30" s="102"/>
      <c r="E30" s="102"/>
      <c r="F30" s="102"/>
      <c r="G30" s="102"/>
      <c r="H30" s="102"/>
      <c r="I30" s="102"/>
      <c r="J30" s="103"/>
    </row>
    <row r="31" spans="1:10" ht="15">
      <c r="A31" s="98" t="s">
        <v>112</v>
      </c>
      <c r="B31" s="99"/>
      <c r="C31" s="99"/>
      <c r="D31" s="99"/>
      <c r="E31" s="99"/>
      <c r="F31" s="99"/>
      <c r="G31" s="99"/>
      <c r="H31" s="99"/>
      <c r="I31" s="99"/>
      <c r="J31" s="100"/>
    </row>
    <row r="32" spans="1:10" s="33" customFormat="1" ht="15">
      <c r="A32" s="104" t="s">
        <v>23</v>
      </c>
      <c r="B32" s="105"/>
      <c r="C32" s="105"/>
      <c r="D32" s="105"/>
      <c r="E32" s="105"/>
      <c r="F32" s="105"/>
      <c r="G32" s="105"/>
      <c r="H32" s="105"/>
      <c r="I32" s="105"/>
      <c r="J32" s="106"/>
    </row>
    <row r="33" spans="1:10" s="33" customFormat="1" ht="15">
      <c r="A33" s="107" t="s">
        <v>24</v>
      </c>
      <c r="B33" s="108"/>
      <c r="C33" s="108"/>
      <c r="D33" s="108"/>
      <c r="E33" s="108"/>
      <c r="F33" s="108"/>
      <c r="G33" s="108"/>
      <c r="H33" s="108"/>
      <c r="I33" s="108"/>
      <c r="J33" s="109"/>
    </row>
    <row r="34" spans="1:10" s="32" customFormat="1" ht="15">
      <c r="A34" s="110" t="s">
        <v>45</v>
      </c>
      <c r="B34" s="111"/>
      <c r="C34" s="111"/>
      <c r="D34" s="111"/>
      <c r="E34" s="111"/>
      <c r="F34" s="111"/>
      <c r="G34" s="111"/>
      <c r="H34" s="111"/>
      <c r="I34" s="111"/>
      <c r="J34" s="112"/>
    </row>
    <row r="35" spans="1:10" s="34" customFormat="1" ht="15">
      <c r="A35" s="113" t="s">
        <v>69</v>
      </c>
      <c r="B35" s="114"/>
      <c r="C35" s="114"/>
      <c r="D35" s="114"/>
      <c r="E35" s="114"/>
      <c r="F35" s="114"/>
      <c r="G35" s="114"/>
      <c r="H35" s="114"/>
      <c r="I35" s="114"/>
      <c r="J35" s="115"/>
    </row>
    <row r="36" spans="1:10" s="34" customFormat="1" ht="15">
      <c r="A36" s="141" t="s">
        <v>51</v>
      </c>
      <c r="B36" s="142"/>
      <c r="C36" s="142"/>
      <c r="D36" s="142"/>
      <c r="E36" s="142"/>
      <c r="F36" s="142"/>
      <c r="G36" s="142"/>
      <c r="H36" s="142"/>
      <c r="I36" s="142"/>
      <c r="J36" s="143"/>
    </row>
    <row r="37" spans="1:10" s="13" customFormat="1" ht="18">
      <c r="A37" s="38"/>
      <c r="B37" s="14" t="s">
        <v>54</v>
      </c>
      <c r="C37" s="19" t="s">
        <v>29</v>
      </c>
      <c r="D37" s="13" t="s">
        <v>57</v>
      </c>
      <c r="F37" s="14"/>
      <c r="G37" s="19"/>
      <c r="J37" s="40"/>
    </row>
    <row r="38" spans="1:10" s="13" customFormat="1" ht="15">
      <c r="A38" s="38"/>
      <c r="C38" s="19" t="s">
        <v>29</v>
      </c>
      <c r="D38" s="67">
        <f>D6*EXP(-D22*D19*H5*D16/D5)</f>
        <v>28.8675134594813</v>
      </c>
      <c r="E38" s="13" t="s">
        <v>64</v>
      </c>
      <c r="F38" s="14"/>
      <c r="G38" s="19"/>
      <c r="J38" s="40"/>
    </row>
    <row r="39" spans="1:10" s="13" customFormat="1" ht="15">
      <c r="A39" s="38"/>
      <c r="C39" s="19"/>
      <c r="D39" s="29"/>
      <c r="F39" s="14"/>
      <c r="G39" s="19"/>
      <c r="J39" s="40"/>
    </row>
    <row r="40" spans="1:10" ht="15">
      <c r="A40" s="144" t="s">
        <v>74</v>
      </c>
      <c r="B40" s="145"/>
      <c r="C40" s="145"/>
      <c r="D40" s="145"/>
      <c r="E40" s="145"/>
      <c r="F40" s="145"/>
      <c r="G40" s="145"/>
      <c r="H40" s="145"/>
      <c r="I40" s="145"/>
      <c r="J40" s="146"/>
    </row>
    <row r="41" spans="1:10" s="13" customFormat="1" ht="15">
      <c r="A41" s="38"/>
      <c r="B41" s="13" t="s">
        <v>75</v>
      </c>
      <c r="C41" s="19"/>
      <c r="F41" s="14"/>
      <c r="G41" s="19"/>
      <c r="J41" s="40"/>
    </row>
    <row r="42" spans="1:10" s="13" customFormat="1" ht="18">
      <c r="A42" s="38"/>
      <c r="B42" s="14" t="s">
        <v>54</v>
      </c>
      <c r="C42" s="19" t="s">
        <v>29</v>
      </c>
      <c r="D42" s="13" t="s">
        <v>56</v>
      </c>
      <c r="F42" s="14" t="s">
        <v>65</v>
      </c>
      <c r="G42" s="19" t="s">
        <v>29</v>
      </c>
      <c r="H42" s="26">
        <v>0</v>
      </c>
      <c r="I42" s="13" t="s">
        <v>64</v>
      </c>
      <c r="J42" s="40"/>
    </row>
    <row r="43" spans="1:10" s="13" customFormat="1" ht="15">
      <c r="A43" s="38"/>
      <c r="C43" s="19" t="s">
        <v>29</v>
      </c>
      <c r="D43" s="67">
        <f>H42*(0.1058+0.0011*H23)</f>
        <v>0</v>
      </c>
      <c r="E43" s="13" t="s">
        <v>64</v>
      </c>
      <c r="F43" s="14"/>
      <c r="G43" s="19"/>
      <c r="J43" s="40"/>
    </row>
    <row r="44" spans="1:10" s="13" customFormat="1" ht="15">
      <c r="A44" s="38"/>
      <c r="B44" s="13" t="s">
        <v>76</v>
      </c>
      <c r="C44" s="19"/>
      <c r="F44" s="14"/>
      <c r="G44" s="19"/>
      <c r="J44" s="40"/>
    </row>
    <row r="45" spans="1:10" s="13" customFormat="1" ht="18">
      <c r="A45" s="38"/>
      <c r="B45" s="14" t="s">
        <v>54</v>
      </c>
      <c r="C45" s="19" t="s">
        <v>29</v>
      </c>
      <c r="D45" s="13" t="s">
        <v>58</v>
      </c>
      <c r="F45" s="14"/>
      <c r="G45" s="19"/>
      <c r="J45" s="40"/>
    </row>
    <row r="46" spans="1:10" s="13" customFormat="1" ht="15">
      <c r="A46" s="38"/>
      <c r="C46" s="19" t="s">
        <v>29</v>
      </c>
      <c r="D46" s="67">
        <f>H42*(0.1139+0.00213*H23)</f>
        <v>0</v>
      </c>
      <c r="E46" s="13" t="s">
        <v>64</v>
      </c>
      <c r="F46" s="14"/>
      <c r="G46" s="19"/>
      <c r="J46" s="40"/>
    </row>
    <row r="47" spans="1:10" ht="15">
      <c r="A47" s="36"/>
      <c r="F47" s="20"/>
      <c r="J47" s="37"/>
    </row>
    <row r="48" spans="1:10" ht="15">
      <c r="A48" s="138" t="s">
        <v>52</v>
      </c>
      <c r="B48" s="139"/>
      <c r="C48" s="139"/>
      <c r="D48" s="139"/>
      <c r="E48" s="139"/>
      <c r="F48" s="139"/>
      <c r="G48" s="139"/>
      <c r="H48" s="139"/>
      <c r="I48" s="139"/>
      <c r="J48" s="140"/>
    </row>
    <row r="49" spans="1:10" s="13" customFormat="1" ht="18">
      <c r="A49" s="38"/>
      <c r="B49" s="14" t="s">
        <v>54</v>
      </c>
      <c r="C49" s="19" t="s">
        <v>29</v>
      </c>
      <c r="D49" s="13" t="s">
        <v>59</v>
      </c>
      <c r="F49" s="14" t="s">
        <v>66</v>
      </c>
      <c r="G49" s="19" t="s">
        <v>29</v>
      </c>
      <c r="H49" s="26">
        <v>0</v>
      </c>
      <c r="I49" s="12" t="s">
        <v>63</v>
      </c>
      <c r="J49" s="40"/>
    </row>
    <row r="50" spans="1:10" s="13" customFormat="1" ht="18">
      <c r="A50" s="38"/>
      <c r="C50" s="19" t="s">
        <v>29</v>
      </c>
      <c r="D50" s="67">
        <f>H49/(1+H20*H52)^H53</f>
        <v>0</v>
      </c>
      <c r="E50" s="13" t="s">
        <v>63</v>
      </c>
      <c r="F50" s="14" t="s">
        <v>37</v>
      </c>
      <c r="G50" s="19" t="s">
        <v>29</v>
      </c>
      <c r="H50" s="26">
        <v>0</v>
      </c>
      <c r="J50" s="40"/>
    </row>
    <row r="51" spans="1:10" ht="18">
      <c r="A51" s="36"/>
      <c r="F51" s="14" t="s">
        <v>71</v>
      </c>
      <c r="G51" s="19" t="s">
        <v>29</v>
      </c>
      <c r="H51" s="26">
        <v>0</v>
      </c>
      <c r="I51" s="13"/>
      <c r="J51" s="37"/>
    </row>
    <row r="52" spans="1:10" ht="18">
      <c r="A52" s="36"/>
      <c r="F52" s="14" t="s">
        <v>62</v>
      </c>
      <c r="G52" s="19" t="s">
        <v>29</v>
      </c>
      <c r="H52" s="27">
        <f>H50*H51^(D10-D11)</f>
        <v>0</v>
      </c>
      <c r="I52" s="12" t="s">
        <v>60</v>
      </c>
      <c r="J52" s="37"/>
    </row>
    <row r="53" spans="1:10" ht="15">
      <c r="A53" s="36"/>
      <c r="F53" s="14" t="s">
        <v>61</v>
      </c>
      <c r="G53" s="19" t="s">
        <v>29</v>
      </c>
      <c r="H53" s="28">
        <v>0</v>
      </c>
      <c r="I53" s="12"/>
      <c r="J53" s="37"/>
    </row>
    <row r="54" spans="1:10" ht="15">
      <c r="A54" s="36"/>
      <c r="F54" s="14"/>
      <c r="H54" s="25"/>
      <c r="I54" s="12"/>
      <c r="J54" s="37"/>
    </row>
    <row r="55" spans="1:10" ht="15">
      <c r="A55" s="138" t="s">
        <v>53</v>
      </c>
      <c r="B55" s="139"/>
      <c r="C55" s="139"/>
      <c r="D55" s="139"/>
      <c r="E55" s="139"/>
      <c r="F55" s="139"/>
      <c r="G55" s="139"/>
      <c r="H55" s="139"/>
      <c r="I55" s="139"/>
      <c r="J55" s="140"/>
    </row>
    <row r="56" spans="1:10" s="13" customFormat="1" ht="18">
      <c r="A56" s="38"/>
      <c r="B56" s="14" t="s">
        <v>54</v>
      </c>
      <c r="C56" s="19" t="s">
        <v>29</v>
      </c>
      <c r="D56" s="13" t="s">
        <v>55</v>
      </c>
      <c r="F56" s="14" t="s">
        <v>67</v>
      </c>
      <c r="G56" s="19" t="s">
        <v>29</v>
      </c>
      <c r="H56" s="26">
        <v>0</v>
      </c>
      <c r="I56" s="12" t="s">
        <v>64</v>
      </c>
      <c r="J56" s="40"/>
    </row>
    <row r="57" spans="1:10" s="13" customFormat="1" ht="15">
      <c r="A57" s="38"/>
      <c r="C57" s="19" t="s">
        <v>29</v>
      </c>
      <c r="D57" s="67">
        <f>H56*EXP(-H57/H23)</f>
        <v>0</v>
      </c>
      <c r="E57" s="13" t="s">
        <v>64</v>
      </c>
      <c r="F57" s="14" t="s">
        <v>68</v>
      </c>
      <c r="G57" s="19" t="s">
        <v>29</v>
      </c>
      <c r="H57" s="13">
        <v>2.73</v>
      </c>
      <c r="I57" s="13" t="s">
        <v>50</v>
      </c>
      <c r="J57" s="40"/>
    </row>
    <row r="58" spans="1:10" s="13" customFormat="1" ht="15">
      <c r="A58" s="38"/>
      <c r="C58" s="19"/>
      <c r="D58" s="29"/>
      <c r="F58" s="14"/>
      <c r="G58" s="19"/>
      <c r="J58" s="40"/>
    </row>
    <row r="59" spans="1:10" ht="15">
      <c r="A59" s="36"/>
      <c r="F59" s="20"/>
      <c r="J59" s="37"/>
    </row>
    <row r="60" spans="1:10" ht="15">
      <c r="A60" s="36"/>
      <c r="F60" s="20"/>
      <c r="J60" s="37"/>
    </row>
    <row r="61" spans="1:10" ht="15">
      <c r="A61" s="36"/>
      <c r="F61" s="20"/>
      <c r="J61" s="37"/>
    </row>
    <row r="62" spans="1:10" ht="15">
      <c r="A62" s="36"/>
      <c r="F62" s="20"/>
      <c r="J62" s="37"/>
    </row>
    <row r="63" spans="1:10" ht="15">
      <c r="A63" s="101" t="s">
        <v>21</v>
      </c>
      <c r="B63" s="102"/>
      <c r="C63" s="102"/>
      <c r="D63" s="102"/>
      <c r="E63" s="102"/>
      <c r="F63" s="102"/>
      <c r="G63" s="102"/>
      <c r="H63" s="102"/>
      <c r="I63" s="102"/>
      <c r="J63" s="103"/>
    </row>
    <row r="64" spans="1:10" ht="15">
      <c r="A64" s="98" t="s">
        <v>112</v>
      </c>
      <c r="B64" s="99"/>
      <c r="C64" s="99"/>
      <c r="D64" s="99"/>
      <c r="E64" s="99"/>
      <c r="F64" s="99"/>
      <c r="G64" s="99"/>
      <c r="H64" s="99"/>
      <c r="I64" s="99"/>
      <c r="J64" s="100"/>
    </row>
    <row r="65" spans="1:10" ht="15">
      <c r="A65" s="104" t="s">
        <v>23</v>
      </c>
      <c r="B65" s="105"/>
      <c r="C65" s="105"/>
      <c r="D65" s="105"/>
      <c r="E65" s="105"/>
      <c r="F65" s="105"/>
      <c r="G65" s="105"/>
      <c r="H65" s="105"/>
      <c r="I65" s="105"/>
      <c r="J65" s="106"/>
    </row>
    <row r="66" spans="1:10" ht="15">
      <c r="A66" s="107" t="s">
        <v>24</v>
      </c>
      <c r="B66" s="108"/>
      <c r="C66" s="108"/>
      <c r="D66" s="108"/>
      <c r="E66" s="108"/>
      <c r="F66" s="108"/>
      <c r="G66" s="108"/>
      <c r="H66" s="108"/>
      <c r="I66" s="108"/>
      <c r="J66" s="109"/>
    </row>
    <row r="67" spans="1:10" ht="15">
      <c r="A67" s="110" t="s">
        <v>87</v>
      </c>
      <c r="B67" s="111"/>
      <c r="C67" s="111"/>
      <c r="D67" s="111"/>
      <c r="E67" s="111"/>
      <c r="F67" s="111"/>
      <c r="G67" s="111"/>
      <c r="H67" s="111"/>
      <c r="I67" s="111"/>
      <c r="J67" s="112"/>
    </row>
    <row r="68" spans="1:10" ht="15">
      <c r="A68" s="136"/>
      <c r="B68" s="137"/>
      <c r="C68" s="32"/>
      <c r="D68" s="32"/>
      <c r="E68" s="32"/>
      <c r="F68" s="32"/>
      <c r="G68" s="32"/>
      <c r="H68" s="32"/>
      <c r="I68" s="32"/>
      <c r="J68" s="35"/>
    </row>
    <row r="69" spans="1:10" ht="15">
      <c r="A69" s="36"/>
      <c r="B69" s="20"/>
      <c r="D69" s="24"/>
      <c r="F69" s="20"/>
      <c r="H69" s="53"/>
      <c r="J69" s="37"/>
    </row>
    <row r="70" spans="1:10" ht="15">
      <c r="A70" s="36"/>
      <c r="B70" s="20"/>
      <c r="D70" s="24"/>
      <c r="E70" s="12"/>
      <c r="F70" s="20"/>
      <c r="H70" s="53"/>
      <c r="J70" s="37"/>
    </row>
    <row r="71" spans="1:10" ht="15">
      <c r="A71" s="36"/>
      <c r="B71" s="20"/>
      <c r="D71" s="24"/>
      <c r="E71" s="12"/>
      <c r="F71" s="20"/>
      <c r="H71" s="54"/>
      <c r="J71" s="37"/>
    </row>
    <row r="72" spans="1:10" ht="15">
      <c r="A72" s="36"/>
      <c r="B72" s="20"/>
      <c r="D72" s="53"/>
      <c r="F72" s="20"/>
      <c r="H72" s="55"/>
      <c r="J72" s="37"/>
    </row>
    <row r="73" spans="1:10" ht="15">
      <c r="A73" s="121"/>
      <c r="B73" s="122"/>
      <c r="C73" s="122"/>
      <c r="D73" s="122"/>
      <c r="E73" s="122"/>
      <c r="F73" s="122"/>
      <c r="G73" s="122"/>
      <c r="H73" s="122"/>
      <c r="I73" s="122"/>
      <c r="J73" s="123"/>
    </row>
    <row r="74" spans="1:10" ht="15">
      <c r="A74" s="38"/>
      <c r="B74" s="14"/>
      <c r="D74" s="24"/>
      <c r="F74" s="14"/>
      <c r="H74" s="54"/>
      <c r="J74" s="40"/>
    </row>
    <row r="75" spans="1:10" ht="15">
      <c r="A75" s="38"/>
      <c r="B75" s="14"/>
      <c r="D75" s="24"/>
      <c r="F75" s="14"/>
      <c r="H75" s="54"/>
      <c r="J75" s="40"/>
    </row>
    <row r="76" spans="1:10" ht="15">
      <c r="A76" s="36"/>
      <c r="D76" s="24"/>
      <c r="J76" s="37"/>
    </row>
    <row r="77" spans="1:10" ht="15">
      <c r="A77" s="36"/>
      <c r="J77" s="37"/>
    </row>
    <row r="78" spans="1:10" ht="15">
      <c r="A78" s="36"/>
      <c r="F78" s="18"/>
      <c r="I78" s="119">
        <f>H16</f>
        <v>3.111111111111111</v>
      </c>
      <c r="J78" s="130"/>
    </row>
    <row r="79" spans="1:10" ht="15">
      <c r="A79" s="36"/>
      <c r="F79" s="18"/>
      <c r="J79" s="37"/>
    </row>
    <row r="80" spans="1:10" ht="15">
      <c r="A80" s="36"/>
      <c r="F80" s="18"/>
      <c r="J80" s="37"/>
    </row>
    <row r="81" spans="1:10" ht="15">
      <c r="A81" s="36"/>
      <c r="F81" s="18"/>
      <c r="J81" s="37"/>
    </row>
    <row r="82" spans="1:10" ht="15">
      <c r="A82" s="36"/>
      <c r="F82" s="18"/>
      <c r="J82" s="37"/>
    </row>
    <row r="83" spans="1:10" ht="15">
      <c r="A83" s="36"/>
      <c r="F83" s="18"/>
      <c r="J83" s="37"/>
    </row>
    <row r="84" spans="1:10" ht="15">
      <c r="A84" s="36"/>
      <c r="F84" s="18"/>
      <c r="J84" s="37"/>
    </row>
    <row r="85" spans="1:10" ht="15">
      <c r="A85" s="38"/>
      <c r="B85" s="14"/>
      <c r="D85" s="13"/>
      <c r="E85" s="13"/>
      <c r="F85" s="21"/>
      <c r="H85" s="45"/>
      <c r="I85" s="22"/>
      <c r="J85" s="39"/>
    </row>
    <row r="86" spans="1:10" ht="15">
      <c r="A86" s="38"/>
      <c r="B86" s="13"/>
      <c r="D86" s="46"/>
      <c r="E86" s="13"/>
      <c r="F86" s="21"/>
      <c r="H86" s="45"/>
      <c r="I86" s="22"/>
      <c r="J86" s="39"/>
    </row>
    <row r="87" spans="1:10" ht="15">
      <c r="A87" s="36"/>
      <c r="F87" s="21"/>
      <c r="H87" s="44"/>
      <c r="I87" s="22"/>
      <c r="J87" s="39"/>
    </row>
    <row r="88" spans="1:10" ht="15">
      <c r="A88" s="38"/>
      <c r="B88" s="14"/>
      <c r="D88" s="116"/>
      <c r="E88" s="116"/>
      <c r="F88" s="20"/>
      <c r="H88" s="13"/>
      <c r="I88" s="13"/>
      <c r="J88" s="40"/>
    </row>
    <row r="89" spans="1:10" ht="15">
      <c r="A89" s="38"/>
      <c r="B89" s="127">
        <f>H15</f>
        <v>23.90179575460972</v>
      </c>
      <c r="C89" s="128"/>
      <c r="D89" s="128"/>
      <c r="E89" s="128"/>
      <c r="F89" s="128"/>
      <c r="G89" s="128"/>
      <c r="H89" s="128"/>
      <c r="I89" s="13"/>
      <c r="J89" s="40"/>
    </row>
    <row r="90" spans="1:10" ht="15">
      <c r="A90" s="36"/>
      <c r="H90" s="43"/>
      <c r="I90" s="13"/>
      <c r="J90" s="37"/>
    </row>
    <row r="91" spans="1:10" ht="15">
      <c r="A91" s="38"/>
      <c r="B91" s="129"/>
      <c r="C91" s="129"/>
      <c r="D91" s="129"/>
      <c r="E91" s="129"/>
      <c r="F91" s="129"/>
      <c r="G91" s="129"/>
      <c r="H91" s="129"/>
      <c r="I91" s="13"/>
      <c r="J91" s="40"/>
    </row>
    <row r="92" spans="1:10" ht="15">
      <c r="A92" s="38"/>
      <c r="B92" s="13"/>
      <c r="D92" s="46"/>
      <c r="E92" s="13"/>
      <c r="F92" s="13"/>
      <c r="H92" s="13"/>
      <c r="I92" s="13"/>
      <c r="J92" s="40"/>
    </row>
    <row r="93" spans="1:10" ht="15">
      <c r="A93" s="36"/>
      <c r="J93" s="37"/>
    </row>
    <row r="94" spans="1:10" ht="15">
      <c r="A94" s="38"/>
      <c r="B94" s="14"/>
      <c r="D94" s="13"/>
      <c r="E94" s="13"/>
      <c r="F94" s="13"/>
      <c r="H94" s="13"/>
      <c r="I94" s="13"/>
      <c r="J94" s="40"/>
    </row>
    <row r="95" spans="1:10" ht="15">
      <c r="A95" s="38"/>
      <c r="B95" s="13"/>
      <c r="D95" s="46"/>
      <c r="E95" s="13"/>
      <c r="F95" s="13"/>
      <c r="H95" s="13"/>
      <c r="I95" s="13"/>
      <c r="J95" s="40"/>
    </row>
    <row r="96" spans="1:10" ht="15">
      <c r="A96" s="36"/>
      <c r="J96" s="37"/>
    </row>
    <row r="97" spans="1:10" ht="15">
      <c r="A97" s="101" t="s">
        <v>21</v>
      </c>
      <c r="B97" s="102"/>
      <c r="C97" s="102"/>
      <c r="D97" s="102"/>
      <c r="E97" s="102"/>
      <c r="F97" s="102"/>
      <c r="G97" s="102"/>
      <c r="H97" s="102"/>
      <c r="I97" s="102"/>
      <c r="J97" s="103"/>
    </row>
    <row r="98" spans="1:10" ht="15">
      <c r="A98" s="98" t="s">
        <v>112</v>
      </c>
      <c r="B98" s="99"/>
      <c r="C98" s="99"/>
      <c r="D98" s="99"/>
      <c r="E98" s="99"/>
      <c r="F98" s="99"/>
      <c r="G98" s="99"/>
      <c r="H98" s="99"/>
      <c r="I98" s="99"/>
      <c r="J98" s="100"/>
    </row>
    <row r="99" spans="1:10" ht="15">
      <c r="A99" s="104" t="s">
        <v>23</v>
      </c>
      <c r="B99" s="105"/>
      <c r="C99" s="105"/>
      <c r="D99" s="105"/>
      <c r="E99" s="105"/>
      <c r="F99" s="105"/>
      <c r="G99" s="105"/>
      <c r="H99" s="105"/>
      <c r="I99" s="105"/>
      <c r="J99" s="106"/>
    </row>
    <row r="100" spans="1:10" ht="15">
      <c r="A100" s="107" t="s">
        <v>24</v>
      </c>
      <c r="B100" s="108"/>
      <c r="C100" s="108"/>
      <c r="D100" s="108"/>
      <c r="E100" s="108"/>
      <c r="F100" s="108"/>
      <c r="G100" s="108"/>
      <c r="H100" s="108"/>
      <c r="I100" s="108"/>
      <c r="J100" s="109"/>
    </row>
    <row r="101" spans="1:10" ht="15">
      <c r="A101" s="110" t="s">
        <v>86</v>
      </c>
      <c r="B101" s="111"/>
      <c r="C101" s="111"/>
      <c r="D101" s="111"/>
      <c r="E101" s="111"/>
      <c r="F101" s="111"/>
      <c r="G101" s="111"/>
      <c r="H101" s="111"/>
      <c r="I101" s="111"/>
      <c r="J101" s="112"/>
    </row>
    <row r="102" spans="1:10" ht="15">
      <c r="A102" s="113"/>
      <c r="B102" s="114"/>
      <c r="C102" s="114"/>
      <c r="D102" s="114"/>
      <c r="E102" s="114"/>
      <c r="F102" s="114"/>
      <c r="G102" s="114"/>
      <c r="H102" s="114"/>
      <c r="I102" s="114"/>
      <c r="J102" s="115"/>
    </row>
    <row r="103" spans="1:10" ht="15">
      <c r="A103" s="113"/>
      <c r="B103" s="114"/>
      <c r="C103" s="114"/>
      <c r="D103" s="114"/>
      <c r="E103" s="114"/>
      <c r="F103" s="114"/>
      <c r="G103" s="114"/>
      <c r="H103" s="114"/>
      <c r="I103" s="114"/>
      <c r="J103" s="115"/>
    </row>
    <row r="104" spans="1:10" ht="15">
      <c r="A104" s="38"/>
      <c r="B104" s="14"/>
      <c r="D104" s="13"/>
      <c r="E104" s="13"/>
      <c r="F104" s="14"/>
      <c r="H104" s="13"/>
      <c r="I104" s="13"/>
      <c r="J104" s="40"/>
    </row>
    <row r="105" spans="1:10" ht="15">
      <c r="A105" s="38"/>
      <c r="B105" s="13"/>
      <c r="D105" s="42"/>
      <c r="E105" s="13"/>
      <c r="F105" s="14"/>
      <c r="H105" s="13"/>
      <c r="I105" s="13"/>
      <c r="J105" s="40"/>
    </row>
    <row r="106" spans="1:10" ht="15">
      <c r="A106" s="38"/>
      <c r="B106" s="13"/>
      <c r="D106" s="29"/>
      <c r="E106" s="13"/>
      <c r="F106" s="14"/>
      <c r="H106" s="13"/>
      <c r="I106" s="13"/>
      <c r="J106" s="40"/>
    </row>
    <row r="107" spans="1:10" ht="15">
      <c r="A107" s="131"/>
      <c r="B107" s="116"/>
      <c r="C107" s="116"/>
      <c r="D107" s="116"/>
      <c r="E107" s="116"/>
      <c r="F107" s="116"/>
      <c r="G107" s="116"/>
      <c r="H107" s="116"/>
      <c r="I107" s="116"/>
      <c r="J107" s="132"/>
    </row>
    <row r="108" spans="1:10" ht="15">
      <c r="A108" s="38"/>
      <c r="B108" s="13"/>
      <c r="D108" s="13"/>
      <c r="E108" s="13"/>
      <c r="F108" s="14"/>
      <c r="H108" s="13"/>
      <c r="I108" s="13"/>
      <c r="J108" s="40"/>
    </row>
    <row r="109" spans="1:10" ht="15">
      <c r="A109" s="38"/>
      <c r="B109" s="14"/>
      <c r="D109" s="13"/>
      <c r="E109" s="13"/>
      <c r="F109" s="14"/>
      <c r="H109" s="56"/>
      <c r="I109" s="13"/>
      <c r="J109" s="40"/>
    </row>
    <row r="110" spans="1:10" ht="15">
      <c r="A110" s="38"/>
      <c r="B110" s="13"/>
      <c r="D110" s="42"/>
      <c r="E110" s="13"/>
      <c r="F110" s="14"/>
      <c r="H110" s="13"/>
      <c r="I110" s="13"/>
      <c r="J110" s="40"/>
    </row>
    <row r="111" spans="1:10" ht="15">
      <c r="A111" s="38"/>
      <c r="B111" s="13"/>
      <c r="D111" s="13"/>
      <c r="E111" s="13"/>
      <c r="F111" s="14"/>
      <c r="H111" s="13"/>
      <c r="I111" s="117">
        <f>H17</f>
        <v>0.6</v>
      </c>
      <c r="J111" s="40"/>
    </row>
    <row r="112" spans="1:10" ht="15">
      <c r="A112" s="38"/>
      <c r="B112" s="14"/>
      <c r="D112" s="13"/>
      <c r="E112" s="13"/>
      <c r="F112" s="14"/>
      <c r="H112" s="13"/>
      <c r="I112" s="118"/>
      <c r="J112" s="40"/>
    </row>
    <row r="113" spans="1:10" ht="15">
      <c r="A113" s="38"/>
      <c r="B113" s="13"/>
      <c r="D113" s="42"/>
      <c r="E113" s="13"/>
      <c r="F113" s="14"/>
      <c r="H113" s="13"/>
      <c r="I113" s="13"/>
      <c r="J113" s="40"/>
    </row>
    <row r="114" spans="1:10" ht="15">
      <c r="A114" s="36"/>
      <c r="F114" s="20"/>
      <c r="J114" s="37"/>
    </row>
    <row r="115" spans="1:10" ht="15">
      <c r="A115" s="133"/>
      <c r="B115" s="134"/>
      <c r="C115" s="134"/>
      <c r="D115" s="134"/>
      <c r="E115" s="134"/>
      <c r="F115" s="134"/>
      <c r="G115" s="134"/>
      <c r="H115" s="134"/>
      <c r="I115" s="134"/>
      <c r="J115" s="135"/>
    </row>
    <row r="116" spans="1:10" ht="15">
      <c r="A116" s="38"/>
      <c r="B116" s="119">
        <f>H15</f>
        <v>23.90179575460972</v>
      </c>
      <c r="C116" s="120"/>
      <c r="D116" s="120"/>
      <c r="E116" s="120"/>
      <c r="F116" s="120"/>
      <c r="G116" s="120"/>
      <c r="H116" s="120"/>
      <c r="I116" s="12"/>
      <c r="J116" s="40"/>
    </row>
    <row r="117" spans="1:10" ht="15">
      <c r="A117" s="38"/>
      <c r="B117" s="13"/>
      <c r="D117" s="42"/>
      <c r="E117" s="13"/>
      <c r="F117" s="14"/>
      <c r="H117" s="56"/>
      <c r="I117" s="13"/>
      <c r="J117" s="40"/>
    </row>
    <row r="118" spans="1:10" s="22" customFormat="1" ht="15">
      <c r="A118" s="61" t="s">
        <v>88</v>
      </c>
      <c r="F118" s="21"/>
      <c r="H118" s="56"/>
      <c r="J118" s="39"/>
    </row>
    <row r="119" spans="1:10" s="13" customFormat="1" ht="15">
      <c r="A119" s="38"/>
      <c r="B119" s="41" t="s">
        <v>89</v>
      </c>
      <c r="F119" s="14"/>
      <c r="H119" s="27"/>
      <c r="J119" s="40"/>
    </row>
    <row r="120" spans="1:10" s="22" customFormat="1" ht="15">
      <c r="A120" s="58" t="s">
        <v>90</v>
      </c>
      <c r="F120" s="21"/>
      <c r="H120" s="57"/>
      <c r="J120" s="39"/>
    </row>
    <row r="121" spans="1:10" s="13" customFormat="1" ht="15">
      <c r="A121" s="38"/>
      <c r="B121" s="13" t="s">
        <v>91</v>
      </c>
      <c r="F121" s="14"/>
      <c r="H121" s="25"/>
      <c r="J121" s="40"/>
    </row>
    <row r="122" spans="1:10" s="22" customFormat="1" ht="15">
      <c r="A122" s="124" t="s">
        <v>149</v>
      </c>
      <c r="B122" s="125"/>
      <c r="C122" s="125"/>
      <c r="D122" s="125"/>
      <c r="E122" s="125"/>
      <c r="F122" s="125"/>
      <c r="G122" s="125"/>
      <c r="H122" s="125"/>
      <c r="I122" s="125"/>
      <c r="J122" s="126"/>
    </row>
    <row r="123" spans="1:10" ht="15">
      <c r="A123" s="38"/>
      <c r="B123" s="116" t="s">
        <v>150</v>
      </c>
      <c r="C123" s="116"/>
      <c r="D123" s="116"/>
      <c r="E123" s="116"/>
      <c r="F123" s="116"/>
      <c r="G123" s="116"/>
      <c r="H123" s="116"/>
      <c r="I123" s="116"/>
      <c r="J123" s="40"/>
    </row>
    <row r="124" spans="1:10" ht="15">
      <c r="A124" s="38"/>
      <c r="B124" s="14"/>
      <c r="D124" s="13"/>
      <c r="E124" s="13"/>
      <c r="F124" s="14"/>
      <c r="H124" s="56"/>
      <c r="I124" s="12"/>
      <c r="J124" s="40"/>
    </row>
    <row r="125" spans="1:10" ht="15">
      <c r="A125" s="38"/>
      <c r="B125" s="13"/>
      <c r="D125" s="42"/>
      <c r="E125" s="13"/>
      <c r="F125" s="14"/>
      <c r="H125" s="13"/>
      <c r="I125" s="13"/>
      <c r="J125" s="40"/>
    </row>
    <row r="126" spans="1:10" ht="15">
      <c r="A126" s="38"/>
      <c r="B126" s="13"/>
      <c r="D126" s="29"/>
      <c r="E126" s="13"/>
      <c r="F126" s="14"/>
      <c r="H126" s="13"/>
      <c r="I126" s="13"/>
      <c r="J126" s="40"/>
    </row>
    <row r="127" spans="1:10" ht="15">
      <c r="A127" s="36"/>
      <c r="F127" s="20"/>
      <c r="J127" s="37"/>
    </row>
    <row r="128" spans="1:10" ht="15">
      <c r="A128" s="36"/>
      <c r="F128" s="20"/>
      <c r="J128" s="37"/>
    </row>
    <row r="129" spans="1:10" ht="15">
      <c r="A129" s="36"/>
      <c r="F129" s="20"/>
      <c r="J129" s="37"/>
    </row>
    <row r="130" spans="1:10" ht="15">
      <c r="A130" s="36"/>
      <c r="F130" s="20"/>
      <c r="J130" s="37"/>
    </row>
    <row r="131" spans="1:10" ht="15">
      <c r="A131" s="101" t="s">
        <v>21</v>
      </c>
      <c r="B131" s="102"/>
      <c r="C131" s="102"/>
      <c r="D131" s="102"/>
      <c r="E131" s="102"/>
      <c r="F131" s="102"/>
      <c r="G131" s="102"/>
      <c r="H131" s="102"/>
      <c r="I131" s="102"/>
      <c r="J131" s="103"/>
    </row>
    <row r="132" spans="1:10" ht="15">
      <c r="A132" s="98" t="s">
        <v>112</v>
      </c>
      <c r="B132" s="99"/>
      <c r="C132" s="99"/>
      <c r="D132" s="99"/>
      <c r="E132" s="99"/>
      <c r="F132" s="99"/>
      <c r="G132" s="99"/>
      <c r="H132" s="99"/>
      <c r="I132" s="99"/>
      <c r="J132" s="100"/>
    </row>
  </sheetData>
  <sheetProtection password="E472" sheet="1" objects="1" scenarios="1" selectLockedCells="1"/>
  <mergeCells count="42">
    <mergeCell ref="A1:J1"/>
    <mergeCell ref="A63:J63"/>
    <mergeCell ref="A64:J64"/>
    <mergeCell ref="A34:J34"/>
    <mergeCell ref="A33:J33"/>
    <mergeCell ref="A32:J32"/>
    <mergeCell ref="A3:J3"/>
    <mergeCell ref="A55:J55"/>
    <mergeCell ref="A2:J2"/>
    <mergeCell ref="A35:J35"/>
    <mergeCell ref="D21:E21"/>
    <mergeCell ref="A9:J9"/>
    <mergeCell ref="A4:B4"/>
    <mergeCell ref="A30:J30"/>
    <mergeCell ref="A36:J36"/>
    <mergeCell ref="A40:J40"/>
    <mergeCell ref="A65:J65"/>
    <mergeCell ref="A66:J66"/>
    <mergeCell ref="A67:J67"/>
    <mergeCell ref="A68:B68"/>
    <mergeCell ref="A48:J48"/>
    <mergeCell ref="A31:J31"/>
    <mergeCell ref="A73:J73"/>
    <mergeCell ref="D88:E88"/>
    <mergeCell ref="A122:J122"/>
    <mergeCell ref="A131:J131"/>
    <mergeCell ref="B89:H89"/>
    <mergeCell ref="B91:H91"/>
    <mergeCell ref="I78:J78"/>
    <mergeCell ref="A103:J103"/>
    <mergeCell ref="A107:J107"/>
    <mergeCell ref="A115:J115"/>
    <mergeCell ref="A132:J132"/>
    <mergeCell ref="A97:J97"/>
    <mergeCell ref="A98:J98"/>
    <mergeCell ref="A99:J99"/>
    <mergeCell ref="A100:J100"/>
    <mergeCell ref="A101:J101"/>
    <mergeCell ref="A102:J102"/>
    <mergeCell ref="B123:I123"/>
    <mergeCell ref="I111:I112"/>
    <mergeCell ref="B116:H116"/>
  </mergeCells>
  <printOptions/>
  <pageMargins left="0.7" right="0.7" top="0.75" bottom="0.75" header="0.3" footer="0.3"/>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RCCP Builders and Engineers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Caballo Payot</dc:creator>
  <cp:keywords/>
  <dc:description/>
  <cp:lastModifiedBy>lenovo</cp:lastModifiedBy>
  <cp:lastPrinted>2009-01-27T07:11:49Z</cp:lastPrinted>
  <dcterms:created xsi:type="dcterms:W3CDTF">2009-01-21T12:22:11Z</dcterms:created>
  <dcterms:modified xsi:type="dcterms:W3CDTF">2015-03-31T07:08:00Z</dcterms:modified>
  <cp:category/>
  <cp:version/>
  <cp:contentType/>
  <cp:contentStatus/>
</cp:coreProperties>
</file>